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3a2ee8bed8320d/Pasta Permanente/SEAUD/Normas Internas/Manuais CROs/Manual Apoio Financeiro/"/>
    </mc:Choice>
  </mc:AlternateContent>
  <xr:revisionPtr revIDLastSave="1553" documentId="13_ncr:1_{1ED14237-7037-4546-9AF7-1676BB526932}" xr6:coauthVersionLast="47" xr6:coauthVersionMax="47" xr10:uidLastSave="{F1C2C5D6-907F-4BDB-886C-DED2E9E72408}"/>
  <bookViews>
    <workbookView xWindow="-28920" yWindow="4395" windowWidth="29040" windowHeight="15720" tabRatio="678" firstSheet="1" activeTab="1" xr2:uid="{00000000-000D-0000-FFFF-FFFF00000000}"/>
  </bookViews>
  <sheets>
    <sheet name="Dados" sheetId="2" state="hidden" r:id="rId1"/>
    <sheet name="PROFIS" sheetId="1" r:id="rId2"/>
    <sheet name="PROMAC" sheetId="3" r:id="rId3"/>
    <sheet name="PROINFRA" sheetId="4" r:id="rId4"/>
    <sheet name="Dia do Dentista" sheetId="5" r:id="rId5"/>
  </sheets>
  <definedNames>
    <definedName name="_xlnm.Print_Area" localSheetId="4">'Dia do Dentista'!$A$1:$L$55</definedName>
    <definedName name="_xlnm.Print_Area" localSheetId="1">PROFIS!$A$1:$L$773</definedName>
    <definedName name="_xlnm.Print_Area" localSheetId="3">PROINFRA!$A$1:$L$547</definedName>
    <definedName name="_xlnm.Print_Area" localSheetId="2">PROMAC!$A$1:$L$773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4" l="1"/>
  <c r="F100" i="4"/>
  <c r="E100" i="4"/>
  <c r="D49" i="4"/>
  <c r="E60" i="4" s="1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9" i="4"/>
  <c r="J58" i="4"/>
  <c r="F49" i="4"/>
  <c r="B33" i="5"/>
  <c r="B34" i="5" s="1"/>
  <c r="B35" i="5" s="1"/>
  <c r="B36" i="5" s="1"/>
  <c r="I30" i="5"/>
  <c r="H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J15" i="5"/>
  <c r="J30" i="5" s="1"/>
  <c r="G9" i="5"/>
  <c r="I8" i="5"/>
  <c r="G8" i="5"/>
  <c r="I7" i="5"/>
  <c r="I9" i="5" s="1"/>
  <c r="I10" i="5" s="1"/>
  <c r="G7" i="5"/>
  <c r="J61" i="4" l="1"/>
  <c r="B528" i="4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I525" i="4"/>
  <c r="H525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B126" i="4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J125" i="4"/>
  <c r="J124" i="4"/>
  <c r="I124" i="4"/>
  <c r="H124" i="4"/>
  <c r="H117" i="4"/>
  <c r="E64" i="4" s="1"/>
  <c r="F116" i="4"/>
  <c r="J116" i="4" s="1"/>
  <c r="E116" i="4"/>
  <c r="F115" i="4"/>
  <c r="J115" i="4" s="1"/>
  <c r="E115" i="4"/>
  <c r="F114" i="4"/>
  <c r="J114" i="4" s="1"/>
  <c r="E114" i="4"/>
  <c r="F113" i="4"/>
  <c r="J113" i="4" s="1"/>
  <c r="E113" i="4"/>
  <c r="F112" i="4"/>
  <c r="J112" i="4" s="1"/>
  <c r="E112" i="4"/>
  <c r="F111" i="4"/>
  <c r="J111" i="4" s="1"/>
  <c r="E111" i="4"/>
  <c r="F110" i="4"/>
  <c r="J110" i="4" s="1"/>
  <c r="E110" i="4"/>
  <c r="F109" i="4"/>
  <c r="J109" i="4" s="1"/>
  <c r="E109" i="4"/>
  <c r="F108" i="4"/>
  <c r="J108" i="4" s="1"/>
  <c r="E108" i="4"/>
  <c r="F107" i="4"/>
  <c r="J107" i="4" s="1"/>
  <c r="E107" i="4"/>
  <c r="F106" i="4"/>
  <c r="J106" i="4" s="1"/>
  <c r="E106" i="4"/>
  <c r="F105" i="4"/>
  <c r="J105" i="4" s="1"/>
  <c r="E105" i="4"/>
  <c r="F104" i="4"/>
  <c r="J104" i="4" s="1"/>
  <c r="E104" i="4"/>
  <c r="F103" i="4"/>
  <c r="J103" i="4" s="1"/>
  <c r="E103" i="4"/>
  <c r="F102" i="4"/>
  <c r="J102" i="4" s="1"/>
  <c r="E102" i="4"/>
  <c r="J101" i="4"/>
  <c r="E101" i="4"/>
  <c r="J100" i="4"/>
  <c r="F99" i="4"/>
  <c r="J99" i="4" s="1"/>
  <c r="E99" i="4"/>
  <c r="F98" i="4"/>
  <c r="J98" i="4" s="1"/>
  <c r="E98" i="4"/>
  <c r="F97" i="4"/>
  <c r="J97" i="4" s="1"/>
  <c r="E97" i="4"/>
  <c r="F96" i="4"/>
  <c r="J96" i="4" s="1"/>
  <c r="E96" i="4"/>
  <c r="F95" i="4"/>
  <c r="J95" i="4" s="1"/>
  <c r="E95" i="4"/>
  <c r="F94" i="4"/>
  <c r="J94" i="4" s="1"/>
  <c r="E94" i="4"/>
  <c r="F93" i="4"/>
  <c r="J93" i="4" s="1"/>
  <c r="E93" i="4"/>
  <c r="F92" i="4"/>
  <c r="J92" i="4" s="1"/>
  <c r="E92" i="4"/>
  <c r="F91" i="4"/>
  <c r="J91" i="4" s="1"/>
  <c r="E91" i="4"/>
  <c r="F90" i="4"/>
  <c r="J90" i="4" s="1"/>
  <c r="E90" i="4"/>
  <c r="F89" i="4"/>
  <c r="J89" i="4" s="1"/>
  <c r="E89" i="4"/>
  <c r="F88" i="4"/>
  <c r="J88" i="4" s="1"/>
  <c r="E88" i="4"/>
  <c r="F87" i="4"/>
  <c r="J87" i="4" s="1"/>
  <c r="E87" i="4"/>
  <c r="F86" i="4"/>
  <c r="J86" i="4" s="1"/>
  <c r="E86" i="4"/>
  <c r="F85" i="4"/>
  <c r="J85" i="4" s="1"/>
  <c r="E85" i="4"/>
  <c r="F84" i="4"/>
  <c r="J84" i="4" s="1"/>
  <c r="E84" i="4"/>
  <c r="F83" i="4"/>
  <c r="J83" i="4" s="1"/>
  <c r="E83" i="4"/>
  <c r="F82" i="4"/>
  <c r="J82" i="4" s="1"/>
  <c r="E82" i="4"/>
  <c r="F81" i="4"/>
  <c r="J81" i="4" s="1"/>
  <c r="E81" i="4"/>
  <c r="F80" i="4"/>
  <c r="J80" i="4" s="1"/>
  <c r="E80" i="4"/>
  <c r="F79" i="4"/>
  <c r="J79" i="4" s="1"/>
  <c r="E79" i="4"/>
  <c r="F78" i="4"/>
  <c r="J78" i="4" s="1"/>
  <c r="E78" i="4"/>
  <c r="F77" i="4"/>
  <c r="J77" i="4" s="1"/>
  <c r="E77" i="4"/>
  <c r="F76" i="4"/>
  <c r="J76" i="4" s="1"/>
  <c r="E76" i="4"/>
  <c r="F75" i="4"/>
  <c r="J75" i="4" s="1"/>
  <c r="E75" i="4"/>
  <c r="E59" i="4"/>
  <c r="E58" i="4"/>
  <c r="J49" i="4"/>
  <c r="I49" i="4"/>
  <c r="H49" i="4"/>
  <c r="G49" i="4"/>
  <c r="E49" i="4"/>
  <c r="I15" i="4"/>
  <c r="G15" i="4"/>
  <c r="G14" i="4"/>
  <c r="G13" i="4"/>
  <c r="G103" i="4" l="1"/>
  <c r="E61" i="4"/>
  <c r="I6" i="4"/>
  <c r="I7" i="4"/>
  <c r="G107" i="4"/>
  <c r="J525" i="4"/>
  <c r="G80" i="4"/>
  <c r="G114" i="4"/>
  <c r="G75" i="4"/>
  <c r="G79" i="4"/>
  <c r="G83" i="4"/>
  <c r="G87" i="4"/>
  <c r="G91" i="4"/>
  <c r="G95" i="4"/>
  <c r="G99" i="4"/>
  <c r="G111" i="4"/>
  <c r="G82" i="4"/>
  <c r="G86" i="4"/>
  <c r="G90" i="4"/>
  <c r="G94" i="4"/>
  <c r="G98" i="4"/>
  <c r="G78" i="4"/>
  <c r="G106" i="4"/>
  <c r="G84" i="4"/>
  <c r="G110" i="4"/>
  <c r="G88" i="4"/>
  <c r="G92" i="4"/>
  <c r="G96" i="4"/>
  <c r="G100" i="4"/>
  <c r="G104" i="4"/>
  <c r="G108" i="4"/>
  <c r="G112" i="4"/>
  <c r="G116" i="4"/>
  <c r="G76" i="4"/>
  <c r="J117" i="4"/>
  <c r="E15" i="4" s="1"/>
  <c r="G77" i="4"/>
  <c r="G81" i="4"/>
  <c r="G85" i="4"/>
  <c r="G89" i="4"/>
  <c r="G93" i="4"/>
  <c r="G97" i="4"/>
  <c r="G101" i="4"/>
  <c r="G105" i="4"/>
  <c r="G109" i="4"/>
  <c r="G115" i="4"/>
  <c r="G113" i="4"/>
  <c r="G102" i="4"/>
  <c r="E117" i="4"/>
  <c r="E63" i="4" s="1"/>
  <c r="E65" i="4" s="1"/>
  <c r="F117" i="4"/>
  <c r="I8" i="4" l="1"/>
  <c r="I9" i="4" s="1"/>
  <c r="J64" i="4"/>
  <c r="J63" i="4"/>
  <c r="E66" i="4"/>
  <c r="G117" i="4"/>
  <c r="I765" i="3"/>
  <c r="H765" i="3"/>
  <c r="G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B726" i="3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J725" i="3"/>
  <c r="J765" i="3" s="1"/>
  <c r="I718" i="3"/>
  <c r="H718" i="3"/>
  <c r="G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B680" i="3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J679" i="3"/>
  <c r="B679" i="3"/>
  <c r="J678" i="3"/>
  <c r="I671" i="3"/>
  <c r="I766" i="3" s="1"/>
  <c r="H671" i="3"/>
  <c r="H766" i="3" s="1"/>
  <c r="H36" i="3" s="1"/>
  <c r="G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B632" i="3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J631" i="3"/>
  <c r="J671" i="3" s="1"/>
  <c r="I623" i="3"/>
  <c r="H623" i="3"/>
  <c r="G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B585" i="3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J584" i="3"/>
  <c r="B584" i="3"/>
  <c r="J583" i="3"/>
  <c r="J623" i="3" s="1"/>
  <c r="I576" i="3"/>
  <c r="H576" i="3"/>
  <c r="G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B537" i="3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J536" i="3"/>
  <c r="J576" i="3" s="1"/>
  <c r="I529" i="3"/>
  <c r="H529" i="3"/>
  <c r="H624" i="3" s="1"/>
  <c r="G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B490" i="3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J489" i="3"/>
  <c r="I480" i="3"/>
  <c r="H480" i="3"/>
  <c r="G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B442" i="3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J441" i="3"/>
  <c r="B441" i="3"/>
  <c r="J440" i="3"/>
  <c r="I433" i="3"/>
  <c r="H433" i="3"/>
  <c r="G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B396" i="3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J395" i="3"/>
  <c r="B395" i="3"/>
  <c r="J394" i="3"/>
  <c r="B394" i="3"/>
  <c r="J393" i="3"/>
  <c r="J433" i="3" s="1"/>
  <c r="I386" i="3"/>
  <c r="I481" i="3" s="1"/>
  <c r="H386" i="3"/>
  <c r="G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B347" i="3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J346" i="3"/>
  <c r="J386" i="3" s="1"/>
  <c r="I338" i="3"/>
  <c r="H338" i="3"/>
  <c r="G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B299" i="3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J298" i="3"/>
  <c r="J338" i="3" s="1"/>
  <c r="I291" i="3"/>
  <c r="H291" i="3"/>
  <c r="G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B252" i="3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J251" i="3"/>
  <c r="I244" i="3"/>
  <c r="I768" i="3" s="1"/>
  <c r="I9" i="3" s="1"/>
  <c r="H244" i="3"/>
  <c r="G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B205" i="3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J204" i="3"/>
  <c r="J244" i="3" s="1"/>
  <c r="J167" i="3"/>
  <c r="J170" i="3" s="1"/>
  <c r="J175" i="3" s="1"/>
  <c r="J178" i="3" s="1"/>
  <c r="J183" i="3" s="1"/>
  <c r="J186" i="3" s="1"/>
  <c r="J191" i="3" s="1"/>
  <c r="J192" i="3" s="1"/>
  <c r="J149" i="3"/>
  <c r="J142" i="3"/>
  <c r="J135" i="3"/>
  <c r="J128" i="3"/>
  <c r="J117" i="3"/>
  <c r="J116" i="3"/>
  <c r="J115" i="3"/>
  <c r="J114" i="3"/>
  <c r="J108" i="3"/>
  <c r="J107" i="3"/>
  <c r="J106" i="3"/>
  <c r="J105" i="3"/>
  <c r="J104" i="3"/>
  <c r="I104" i="3"/>
  <c r="J98" i="3"/>
  <c r="J97" i="3"/>
  <c r="J96" i="3"/>
  <c r="J95" i="3"/>
  <c r="J89" i="3"/>
  <c r="J88" i="3"/>
  <c r="J87" i="3"/>
  <c r="J86" i="3"/>
  <c r="J85" i="3"/>
  <c r="I85" i="3"/>
  <c r="I61" i="3"/>
  <c r="H61" i="3"/>
  <c r="G61" i="3"/>
  <c r="F61" i="3"/>
  <c r="E61" i="3"/>
  <c r="D61" i="3"/>
  <c r="J61" i="3" s="1"/>
  <c r="I60" i="3"/>
  <c r="H60" i="3"/>
  <c r="G60" i="3"/>
  <c r="F60" i="3"/>
  <c r="E60" i="3"/>
  <c r="D60" i="3"/>
  <c r="J60" i="3" s="1"/>
  <c r="I59" i="3"/>
  <c r="H59" i="3"/>
  <c r="G59" i="3"/>
  <c r="F59" i="3"/>
  <c r="E59" i="3"/>
  <c r="D59" i="3"/>
  <c r="J59" i="3" s="1"/>
  <c r="I58" i="3"/>
  <c r="H58" i="3"/>
  <c r="G58" i="3"/>
  <c r="F58" i="3"/>
  <c r="E58" i="3"/>
  <c r="D58" i="3"/>
  <c r="J58" i="3" s="1"/>
  <c r="I57" i="3"/>
  <c r="H57" i="3"/>
  <c r="G57" i="3"/>
  <c r="F57" i="3"/>
  <c r="E57" i="3"/>
  <c r="D57" i="3"/>
  <c r="J57" i="3" s="1"/>
  <c r="I56" i="3"/>
  <c r="H56" i="3"/>
  <c r="G56" i="3"/>
  <c r="F56" i="3"/>
  <c r="E56" i="3"/>
  <c r="D56" i="3"/>
  <c r="J56" i="3" s="1"/>
  <c r="I55" i="3"/>
  <c r="H55" i="3"/>
  <c r="G55" i="3"/>
  <c r="F55" i="3"/>
  <c r="E55" i="3"/>
  <c r="D55" i="3"/>
  <c r="J55" i="3" s="1"/>
  <c r="I54" i="3"/>
  <c r="H54" i="3"/>
  <c r="G54" i="3"/>
  <c r="F54" i="3"/>
  <c r="E54" i="3"/>
  <c r="D54" i="3"/>
  <c r="J54" i="3" s="1"/>
  <c r="I53" i="3"/>
  <c r="H53" i="3"/>
  <c r="G53" i="3"/>
  <c r="F53" i="3"/>
  <c r="E53" i="3"/>
  <c r="D53" i="3"/>
  <c r="I52" i="3"/>
  <c r="H52" i="3"/>
  <c r="G52" i="3"/>
  <c r="F52" i="3"/>
  <c r="E52" i="3"/>
  <c r="D52" i="3"/>
  <c r="I51" i="3"/>
  <c r="H51" i="3"/>
  <c r="G51" i="3"/>
  <c r="F51" i="3"/>
  <c r="E51" i="3"/>
  <c r="D51" i="3"/>
  <c r="J51" i="3" s="1"/>
  <c r="I50" i="3"/>
  <c r="I62" i="3" s="1"/>
  <c r="H50" i="3"/>
  <c r="H62" i="3" s="1"/>
  <c r="G50" i="3"/>
  <c r="G62" i="3" s="1"/>
  <c r="F50" i="3"/>
  <c r="F62" i="3" s="1"/>
  <c r="E50" i="3"/>
  <c r="E62" i="3" s="1"/>
  <c r="D50" i="3"/>
  <c r="J50" i="3" s="1"/>
  <c r="E44" i="3"/>
  <c r="D44" i="3"/>
  <c r="F44" i="3" s="1"/>
  <c r="E43" i="3"/>
  <c r="D43" i="3"/>
  <c r="F43" i="3" s="1"/>
  <c r="E42" i="3"/>
  <c r="D42" i="3"/>
  <c r="E41" i="3"/>
  <c r="D41" i="3"/>
  <c r="F41" i="3" s="1"/>
  <c r="E40" i="3"/>
  <c r="D40" i="3"/>
  <c r="F40" i="3" s="1"/>
  <c r="E39" i="3"/>
  <c r="D39" i="3"/>
  <c r="F39" i="3" s="1"/>
  <c r="E38" i="3"/>
  <c r="D38" i="3"/>
  <c r="F38" i="3" s="1"/>
  <c r="E37" i="3"/>
  <c r="D37" i="3"/>
  <c r="F37" i="3" s="1"/>
  <c r="E36" i="3"/>
  <c r="D36" i="3"/>
  <c r="F36" i="3" s="1"/>
  <c r="H35" i="3"/>
  <c r="E35" i="3"/>
  <c r="D35" i="3"/>
  <c r="F35" i="3" s="1"/>
  <c r="E34" i="3"/>
  <c r="D34" i="3"/>
  <c r="F34" i="3" s="1"/>
  <c r="E33" i="3"/>
  <c r="E45" i="3" s="1"/>
  <c r="D33" i="3"/>
  <c r="F33" i="3" s="1"/>
  <c r="I26" i="3"/>
  <c r="I25" i="3"/>
  <c r="I24" i="3"/>
  <c r="I23" i="3"/>
  <c r="I27" i="3" s="1"/>
  <c r="I8" i="3"/>
  <c r="I7" i="3"/>
  <c r="I10" i="3" s="1"/>
  <c r="D50" i="1"/>
  <c r="J204" i="1"/>
  <c r="J65" i="4" l="1"/>
  <c r="J66" i="4" s="1"/>
  <c r="J718" i="3"/>
  <c r="J766" i="3" s="1"/>
  <c r="F42" i="3"/>
  <c r="J529" i="3"/>
  <c r="I624" i="3"/>
  <c r="J480" i="3"/>
  <c r="J53" i="3"/>
  <c r="H481" i="3"/>
  <c r="H34" i="3" s="1"/>
  <c r="J52" i="3"/>
  <c r="J291" i="3"/>
  <c r="H768" i="3"/>
  <c r="H44" i="3" s="1"/>
  <c r="H339" i="3"/>
  <c r="I34" i="3"/>
  <c r="E24" i="3" s="1"/>
  <c r="J99" i="3"/>
  <c r="H767" i="3"/>
  <c r="H40" i="3" s="1"/>
  <c r="H45" i="3"/>
  <c r="I44" i="3"/>
  <c r="I45" i="3" s="1"/>
  <c r="I767" i="3"/>
  <c r="I40" i="3" s="1"/>
  <c r="I35" i="3"/>
  <c r="J109" i="3"/>
  <c r="J62" i="3"/>
  <c r="J481" i="3"/>
  <c r="J34" i="3"/>
  <c r="I36" i="3"/>
  <c r="E26" i="3" s="1"/>
  <c r="J118" i="3"/>
  <c r="J768" i="3"/>
  <c r="J339" i="3"/>
  <c r="J482" i="3" s="1"/>
  <c r="F45" i="3"/>
  <c r="J624" i="3"/>
  <c r="J767" i="3" s="1"/>
  <c r="I339" i="3"/>
  <c r="D45" i="3"/>
  <c r="D62" i="3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115" i="1"/>
  <c r="J106" i="1"/>
  <c r="J96" i="1"/>
  <c r="J87" i="1"/>
  <c r="J167" i="1"/>
  <c r="J170" i="1" s="1"/>
  <c r="J175" i="1" s="1"/>
  <c r="J183" i="1" s="1"/>
  <c r="J191" i="1" s="1"/>
  <c r="J192" i="1" s="1"/>
  <c r="J117" i="1"/>
  <c r="J116" i="1"/>
  <c r="J98" i="1"/>
  <c r="J108" i="1"/>
  <c r="J114" i="1"/>
  <c r="J107" i="1"/>
  <c r="J97" i="1"/>
  <c r="J105" i="1"/>
  <c r="J89" i="1"/>
  <c r="J88" i="1"/>
  <c r="J95" i="1"/>
  <c r="J86" i="1"/>
  <c r="J104" i="1"/>
  <c r="J85" i="1"/>
  <c r="I85" i="1"/>
  <c r="J149" i="1"/>
  <c r="J142" i="1"/>
  <c r="J135" i="1"/>
  <c r="J128" i="1"/>
  <c r="G529" i="1"/>
  <c r="B252" i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I61" i="1"/>
  <c r="I60" i="1"/>
  <c r="I59" i="1"/>
  <c r="I58" i="1"/>
  <c r="I57" i="1"/>
  <c r="I56" i="1"/>
  <c r="I55" i="1"/>
  <c r="I54" i="1"/>
  <c r="I53" i="1"/>
  <c r="I52" i="1"/>
  <c r="I50" i="1"/>
  <c r="H61" i="1"/>
  <c r="H60" i="1"/>
  <c r="H59" i="1"/>
  <c r="H58" i="1"/>
  <c r="H57" i="1"/>
  <c r="H56" i="1"/>
  <c r="H55" i="1"/>
  <c r="H54" i="1"/>
  <c r="H53" i="1"/>
  <c r="H52" i="1"/>
  <c r="G61" i="1"/>
  <c r="G60" i="1"/>
  <c r="G59" i="1"/>
  <c r="G58" i="1"/>
  <c r="G57" i="1"/>
  <c r="G56" i="1"/>
  <c r="G55" i="1"/>
  <c r="G54" i="1"/>
  <c r="G53" i="1"/>
  <c r="G52" i="1"/>
  <c r="F61" i="1"/>
  <c r="F60" i="1"/>
  <c r="F59" i="1"/>
  <c r="F58" i="1"/>
  <c r="F57" i="1"/>
  <c r="F56" i="1"/>
  <c r="F55" i="1"/>
  <c r="F54" i="1"/>
  <c r="F53" i="1"/>
  <c r="F52" i="1"/>
  <c r="F51" i="1"/>
  <c r="E61" i="1"/>
  <c r="E60" i="1"/>
  <c r="E59" i="1"/>
  <c r="E58" i="1"/>
  <c r="E57" i="1"/>
  <c r="E56" i="1"/>
  <c r="E55" i="1"/>
  <c r="E54" i="1"/>
  <c r="E53" i="1"/>
  <c r="E52" i="1"/>
  <c r="D61" i="1"/>
  <c r="D60" i="1"/>
  <c r="D59" i="1"/>
  <c r="D58" i="1"/>
  <c r="D57" i="1"/>
  <c r="D56" i="1"/>
  <c r="D55" i="1"/>
  <c r="D54" i="1"/>
  <c r="D53" i="1"/>
  <c r="D52" i="1"/>
  <c r="I51" i="1"/>
  <c r="H51" i="1"/>
  <c r="G51" i="1"/>
  <c r="E51" i="1"/>
  <c r="D51" i="1"/>
  <c r="H50" i="1"/>
  <c r="G50" i="1"/>
  <c r="F50" i="1"/>
  <c r="E50" i="1"/>
  <c r="B205" i="1"/>
  <c r="I765" i="1"/>
  <c r="E44" i="1" s="1"/>
  <c r="H765" i="1"/>
  <c r="D44" i="1" s="1"/>
  <c r="I718" i="1"/>
  <c r="E43" i="1" s="1"/>
  <c r="H718" i="1"/>
  <c r="D43" i="1" s="1"/>
  <c r="I671" i="1"/>
  <c r="E42" i="1" s="1"/>
  <c r="H671" i="1"/>
  <c r="D42" i="1" s="1"/>
  <c r="I623" i="1"/>
  <c r="E41" i="1" s="1"/>
  <c r="H623" i="1"/>
  <c r="D41" i="1" s="1"/>
  <c r="I576" i="1"/>
  <c r="E40" i="1" s="1"/>
  <c r="H576" i="1"/>
  <c r="D40" i="1" s="1"/>
  <c r="I529" i="1"/>
  <c r="E39" i="1" s="1"/>
  <c r="H529" i="1"/>
  <c r="D39" i="1" s="1"/>
  <c r="I480" i="1"/>
  <c r="E38" i="1" s="1"/>
  <c r="H480" i="1"/>
  <c r="D38" i="1" s="1"/>
  <c r="I433" i="1"/>
  <c r="E37" i="1" s="1"/>
  <c r="H433" i="1"/>
  <c r="D37" i="1" s="1"/>
  <c r="I386" i="1"/>
  <c r="H386" i="1"/>
  <c r="I338" i="1"/>
  <c r="E35" i="1" s="1"/>
  <c r="H338" i="1"/>
  <c r="D35" i="1" s="1"/>
  <c r="I291" i="1"/>
  <c r="E34" i="1" s="1"/>
  <c r="H291" i="1"/>
  <c r="D34" i="1" s="1"/>
  <c r="I244" i="1"/>
  <c r="E33" i="1" s="1"/>
  <c r="H244" i="1"/>
  <c r="D33" i="1" s="1"/>
  <c r="G765" i="1"/>
  <c r="G718" i="1"/>
  <c r="G671" i="1"/>
  <c r="G623" i="1"/>
  <c r="G576" i="1"/>
  <c r="G480" i="1"/>
  <c r="G433" i="1"/>
  <c r="G386" i="1"/>
  <c r="G338" i="1"/>
  <c r="G291" i="1"/>
  <c r="G244" i="1"/>
  <c r="J40" i="3" l="1"/>
  <c r="H482" i="3"/>
  <c r="H39" i="3" s="1"/>
  <c r="H41" i="3" s="1"/>
  <c r="H33" i="3"/>
  <c r="H37" i="3" s="1"/>
  <c r="J36" i="3"/>
  <c r="J44" i="3"/>
  <c r="J45" i="3" s="1"/>
  <c r="J90" i="3"/>
  <c r="J91" i="3" s="1"/>
  <c r="J94" i="3" s="1"/>
  <c r="J100" i="3" s="1"/>
  <c r="J103" i="3" s="1"/>
  <c r="J110" i="3" s="1"/>
  <c r="J113" i="3" s="1"/>
  <c r="J119" i="3" s="1"/>
  <c r="J120" i="3" s="1"/>
  <c r="I482" i="3"/>
  <c r="I39" i="3" s="1"/>
  <c r="I33" i="3"/>
  <c r="J35" i="3"/>
  <c r="E25" i="3"/>
  <c r="I24" i="1"/>
  <c r="I25" i="1"/>
  <c r="I8" i="1"/>
  <c r="I23" i="1"/>
  <c r="I26" i="1"/>
  <c r="J671" i="1"/>
  <c r="I7" i="1"/>
  <c r="F33" i="1"/>
  <c r="D36" i="1"/>
  <c r="D45" i="1" s="1"/>
  <c r="H481" i="1"/>
  <c r="E36" i="1"/>
  <c r="E45" i="1" s="1"/>
  <c r="I481" i="1"/>
  <c r="J244" i="1"/>
  <c r="J386" i="1"/>
  <c r="J433" i="1"/>
  <c r="J480" i="1"/>
  <c r="J529" i="1"/>
  <c r="J576" i="1"/>
  <c r="J623" i="1"/>
  <c r="J338" i="1"/>
  <c r="J718" i="1"/>
  <c r="J765" i="1"/>
  <c r="J291" i="1"/>
  <c r="J61" i="1"/>
  <c r="J56" i="1"/>
  <c r="J55" i="1"/>
  <c r="J54" i="1"/>
  <c r="J57" i="1"/>
  <c r="J60" i="1"/>
  <c r="J58" i="1"/>
  <c r="J59" i="1"/>
  <c r="J53" i="1"/>
  <c r="J52" i="1"/>
  <c r="J51" i="1"/>
  <c r="E62" i="1"/>
  <c r="G62" i="1"/>
  <c r="I62" i="1"/>
  <c r="F62" i="1"/>
  <c r="H62" i="1"/>
  <c r="J50" i="1"/>
  <c r="D62" i="1"/>
  <c r="B206" i="1"/>
  <c r="B207" i="1" s="1"/>
  <c r="B208" i="1" s="1"/>
  <c r="B209" i="1" s="1"/>
  <c r="F44" i="1"/>
  <c r="F41" i="1"/>
  <c r="F35" i="1"/>
  <c r="F39" i="1"/>
  <c r="F38" i="1"/>
  <c r="F42" i="1"/>
  <c r="F34" i="1"/>
  <c r="F37" i="1"/>
  <c r="F40" i="1"/>
  <c r="F43" i="1"/>
  <c r="I624" i="1"/>
  <c r="H624" i="1"/>
  <c r="H766" i="1"/>
  <c r="I339" i="1"/>
  <c r="H339" i="1"/>
  <c r="H33" i="1" s="1"/>
  <c r="H768" i="1"/>
  <c r="J33" i="3" l="1"/>
  <c r="J37" i="3" s="1"/>
  <c r="E23" i="3"/>
  <c r="E27" i="3" s="1"/>
  <c r="I28" i="3" s="1"/>
  <c r="I37" i="3"/>
  <c r="I41" i="3"/>
  <c r="J39" i="3"/>
  <c r="J41" i="3" s="1"/>
  <c r="I33" i="1"/>
  <c r="E23" i="1" s="1"/>
  <c r="J90" i="1"/>
  <c r="J91" i="1" s="1"/>
  <c r="J94" i="1" s="1"/>
  <c r="I35" i="1"/>
  <c r="E25" i="1" s="1"/>
  <c r="J109" i="1"/>
  <c r="I34" i="1"/>
  <c r="E24" i="1" s="1"/>
  <c r="J99" i="1"/>
  <c r="H44" i="1"/>
  <c r="H45" i="1" s="1"/>
  <c r="I27" i="1"/>
  <c r="J766" i="1"/>
  <c r="J768" i="1"/>
  <c r="J339" i="1"/>
  <c r="J624" i="1"/>
  <c r="J481" i="1"/>
  <c r="F36" i="1"/>
  <c r="F45" i="1" s="1"/>
  <c r="H36" i="1"/>
  <c r="H35" i="1"/>
  <c r="H34" i="1"/>
  <c r="J62" i="1"/>
  <c r="B210" i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H482" i="1"/>
  <c r="H39" i="1" s="1"/>
  <c r="I482" i="1"/>
  <c r="I39" i="1" s="1"/>
  <c r="H767" i="1"/>
  <c r="J33" i="1" l="1"/>
  <c r="J35" i="1"/>
  <c r="J34" i="1"/>
  <c r="J767" i="1"/>
  <c r="J482" i="1"/>
  <c r="H37" i="1"/>
  <c r="J100" i="1"/>
  <c r="J103" i="1" s="1"/>
  <c r="J110" i="1" s="1"/>
  <c r="J113" i="1" s="1"/>
  <c r="J39" i="1"/>
  <c r="H40" i="1"/>
  <c r="H41" i="1" s="1"/>
  <c r="I768" i="1"/>
  <c r="I9" i="1" s="1"/>
  <c r="I10" i="1" s="1"/>
  <c r="I766" i="1"/>
  <c r="I36" i="1" l="1"/>
  <c r="E26" i="1" s="1"/>
  <c r="E27" i="1" s="1"/>
  <c r="I28" i="1" s="1"/>
  <c r="J118" i="1"/>
  <c r="J119" i="1" s="1"/>
  <c r="J120" i="1" s="1"/>
  <c r="I44" i="1"/>
  <c r="I45" i="1" s="1"/>
  <c r="I767" i="1"/>
  <c r="I40" i="1" s="1"/>
  <c r="J44" i="1" l="1"/>
  <c r="J45" i="1" s="1"/>
  <c r="I37" i="1"/>
  <c r="J36" i="1"/>
  <c r="J37" i="1" s="1"/>
  <c r="J40" i="1"/>
  <c r="J41" i="1" s="1"/>
  <c r="I41" i="1"/>
  <c r="B299" i="1"/>
  <c r="B300" i="1" l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47" i="1" l="1"/>
  <c r="B348" i="1" l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94" i="1" l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375" i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441" i="1" l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22" i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90" i="1" l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469" i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537" i="1" l="1"/>
  <c r="B538" i="1" l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84" i="1" l="1"/>
  <c r="B585" i="1" l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32" i="1" l="1"/>
  <c r="B633" i="1" l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9" i="1" l="1"/>
  <c r="B680" i="1" l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26" i="1" l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I104" i="1"/>
</calcChain>
</file>

<file path=xl/sharedStrings.xml><?xml version="1.0" encoding="utf-8"?>
<sst xmlns="http://schemas.openxmlformats.org/spreadsheetml/2006/main" count="1460" uniqueCount="296">
  <si>
    <t>GERAL</t>
  </si>
  <si>
    <t>PROFIS E PROMAC</t>
  </si>
  <si>
    <t>PROINFRA</t>
  </si>
  <si>
    <t>DIA DO DENTISTA</t>
  </si>
  <si>
    <t>Conselho Regional:</t>
  </si>
  <si>
    <t>Exercício</t>
  </si>
  <si>
    <t>Ref.</t>
  </si>
  <si>
    <t>Documento</t>
  </si>
  <si>
    <t>Serviço</t>
  </si>
  <si>
    <t>Prestação de Contas</t>
  </si>
  <si>
    <t>Execução</t>
  </si>
  <si>
    <t>Acre</t>
  </si>
  <si>
    <t>Boleto</t>
  </si>
  <si>
    <t>Fopag, Encargos, Benefícios e Capacitação</t>
  </si>
  <si>
    <t>1º Trimestre</t>
  </si>
  <si>
    <t>Aquisição</t>
  </si>
  <si>
    <t>Despesas Anteriores à Obra</t>
  </si>
  <si>
    <t>Atividades Organizadas pelo CRO</t>
  </si>
  <si>
    <t>Alagoas</t>
  </si>
  <si>
    <t>Comprovante</t>
  </si>
  <si>
    <t>Passagens, Diárias e Indenizações</t>
  </si>
  <si>
    <t>2º Trimestre</t>
  </si>
  <si>
    <t>Arquitetura</t>
  </si>
  <si>
    <t>Despesas Posteriores à Obra</t>
  </si>
  <si>
    <t>Patrocínio</t>
  </si>
  <si>
    <t>Amapá</t>
  </si>
  <si>
    <t>Extrato</t>
  </si>
  <si>
    <t>Manutenção preventiva e corretiva</t>
  </si>
  <si>
    <t>3º Trimestre</t>
  </si>
  <si>
    <t>Execução da Obra</t>
  </si>
  <si>
    <t>1ª Medição</t>
  </si>
  <si>
    <t>Outros (Justificar)</t>
  </si>
  <si>
    <t>Amazonas</t>
  </si>
  <si>
    <t>Fatura</t>
  </si>
  <si>
    <t>Combustível</t>
  </si>
  <si>
    <t>4º Trimestre</t>
  </si>
  <si>
    <t>Fiscalização Técnica</t>
  </si>
  <si>
    <t>2ª Medição</t>
  </si>
  <si>
    <t>ISS</t>
  </si>
  <si>
    <t>Bahia</t>
  </si>
  <si>
    <t>Fopag</t>
  </si>
  <si>
    <t>3ª Medição</t>
  </si>
  <si>
    <t>INSS</t>
  </si>
  <si>
    <t>Ceará</t>
  </si>
  <si>
    <t>Nota Fiscal</t>
  </si>
  <si>
    <t>Tarifa Bancária</t>
  </si>
  <si>
    <t>4ª Medição</t>
  </si>
  <si>
    <t>CSRF</t>
  </si>
  <si>
    <t>Distrito Federal</t>
  </si>
  <si>
    <t>Recibo</t>
  </si>
  <si>
    <t>5ª Medição</t>
  </si>
  <si>
    <t>Espirito Santo</t>
  </si>
  <si>
    <t>6ª Medição</t>
  </si>
  <si>
    <t>Goiás</t>
  </si>
  <si>
    <t>Termo Aditivo</t>
  </si>
  <si>
    <t>7ª Medição</t>
  </si>
  <si>
    <t>Maranhão</t>
  </si>
  <si>
    <t>Termo de Contrato</t>
  </si>
  <si>
    <t>8ª Medição</t>
  </si>
  <si>
    <t>Mato Grosso</t>
  </si>
  <si>
    <t>Darf</t>
  </si>
  <si>
    <t>9ª Medição</t>
  </si>
  <si>
    <t>Mato Grosso do Sul</t>
  </si>
  <si>
    <t>Guia de Recolhimento</t>
  </si>
  <si>
    <t>10ª Medição</t>
  </si>
  <si>
    <t>Minas Gerais</t>
  </si>
  <si>
    <t>11ª Medição</t>
  </si>
  <si>
    <t>Pará</t>
  </si>
  <si>
    <t>12ª Medição</t>
  </si>
  <si>
    <t>Paraíba</t>
  </si>
  <si>
    <t>13ª Medição</t>
  </si>
  <si>
    <t>Paraná</t>
  </si>
  <si>
    <t>14ª Medição</t>
  </si>
  <si>
    <t>Pernambuco</t>
  </si>
  <si>
    <t>15ª Medição</t>
  </si>
  <si>
    <t>Piauí</t>
  </si>
  <si>
    <t>16ª Medição</t>
  </si>
  <si>
    <t>Rio de Janeiro</t>
  </si>
  <si>
    <t>17ª Medição</t>
  </si>
  <si>
    <t>Rio Grande do Norte</t>
  </si>
  <si>
    <t>18ª Medição</t>
  </si>
  <si>
    <t>Rio Grande do Sul</t>
  </si>
  <si>
    <t>19ª Medição</t>
  </si>
  <si>
    <t>Rondônia</t>
  </si>
  <si>
    <t>20ª Medição</t>
  </si>
  <si>
    <t>Roraima</t>
  </si>
  <si>
    <t>21ª Medição</t>
  </si>
  <si>
    <t>Santa Catarina</t>
  </si>
  <si>
    <t>22ª Medição</t>
  </si>
  <si>
    <t>São Paulo</t>
  </si>
  <si>
    <t>23ª Medição</t>
  </si>
  <si>
    <t>Sergipe</t>
  </si>
  <si>
    <t>24ª Medição</t>
  </si>
  <si>
    <t>Tocantins</t>
  </si>
  <si>
    <t>25ª Medição</t>
  </si>
  <si>
    <t>Conselho Federal</t>
  </si>
  <si>
    <t>26ª Medição</t>
  </si>
  <si>
    <t>27ª Medição</t>
  </si>
  <si>
    <t>28ª Medição</t>
  </si>
  <si>
    <t>29ª Medição</t>
  </si>
  <si>
    <t>30ª Medição</t>
  </si>
  <si>
    <t>31ª Medição</t>
  </si>
  <si>
    <t>32ª Medição</t>
  </si>
  <si>
    <t>33ª Medição</t>
  </si>
  <si>
    <t>34ª Medição</t>
  </si>
  <si>
    <t>35ª Medição</t>
  </si>
  <si>
    <t>36ª Medição</t>
  </si>
  <si>
    <t>37ª Medição</t>
  </si>
  <si>
    <t>38ª Medição</t>
  </si>
  <si>
    <t>39ª Medição</t>
  </si>
  <si>
    <t>40ª Medição</t>
  </si>
  <si>
    <t>Prestação de Contas do PROFIS</t>
  </si>
  <si>
    <t>Informações Gerais</t>
  </si>
  <si>
    <t>Convênio</t>
  </si>
  <si>
    <t>Modalidade do Programa</t>
  </si>
  <si>
    <t>Programa de Fortalecimento das Atividades de Fiscalização - PROFIS</t>
  </si>
  <si>
    <t>Conselho Regional</t>
  </si>
  <si>
    <t>(+) Valor Total de Repasses CFO</t>
  </si>
  <si>
    <t>Decisão Normativa</t>
  </si>
  <si>
    <t>(+) Valor Total de Rendimentos</t>
  </si>
  <si>
    <t>Exercício de Execução</t>
  </si>
  <si>
    <t>(-) Valor Total de Execução do Programa</t>
  </si>
  <si>
    <t>(=) Saldo</t>
  </si>
  <si>
    <t>Dados Bancários</t>
  </si>
  <si>
    <t>Nome do Banco</t>
  </si>
  <si>
    <t>Nº da Conta Corrente</t>
  </si>
  <si>
    <t>Nº do Banco</t>
  </si>
  <si>
    <t>Nº da Conta Aplicação</t>
  </si>
  <si>
    <t>Nº da Agência</t>
  </si>
  <si>
    <t>Modalidade da Aplicação</t>
  </si>
  <si>
    <t>Prestações de Contas</t>
  </si>
  <si>
    <t>Prestação de Contas Atual</t>
  </si>
  <si>
    <t>Data da Prestação de Contas</t>
  </si>
  <si>
    <t>Prestação de Contas de Recursos do Programa</t>
  </si>
  <si>
    <t>Repasses CFO e Rendimentos Financeiros</t>
  </si>
  <si>
    <t>Total</t>
  </si>
  <si>
    <t>Saldo a Devolver em 31/12</t>
  </si>
  <si>
    <t>Demonstrativo Mensal Acumulado de Despesas</t>
  </si>
  <si>
    <t>Próprio</t>
  </si>
  <si>
    <t>Janeiro</t>
  </si>
  <si>
    <t>Fevereiro</t>
  </si>
  <si>
    <t>Março</t>
  </si>
  <si>
    <t>Abril</t>
  </si>
  <si>
    <t>Maio</t>
  </si>
  <si>
    <t>Junho</t>
  </si>
  <si>
    <t>Julho</t>
  </si>
  <si>
    <t>1º Semestre</t>
  </si>
  <si>
    <t>Agosto</t>
  </si>
  <si>
    <t>2º Semestre</t>
  </si>
  <si>
    <t>Setembro</t>
  </si>
  <si>
    <t>Outubro</t>
  </si>
  <si>
    <t>Novembro</t>
  </si>
  <si>
    <t>Dezembro</t>
  </si>
  <si>
    <t>Demonstrativo Mensal Acumulado por Tipo de Despesa</t>
  </si>
  <si>
    <t>Competência</t>
  </si>
  <si>
    <t>Outros</t>
  </si>
  <si>
    <t>Assinaturas</t>
  </si>
  <si>
    <t>José Simão</t>
  </si>
  <si>
    <t>Maria da Silva</t>
  </si>
  <si>
    <t>Presidente ou Interlocutor</t>
  </si>
  <si>
    <t>Contador(a) CRO</t>
  </si>
  <si>
    <t>CRC: 1234-O/5 DF</t>
  </si>
  <si>
    <t>Local e Data</t>
  </si>
  <si>
    <t>Brasília-DF, 15 de julho de 2025</t>
  </si>
  <si>
    <t>Conciliação Acumulada da Conta Corrente</t>
  </si>
  <si>
    <t>Item</t>
  </si>
  <si>
    <t>Descrição</t>
  </si>
  <si>
    <t>Posição</t>
  </si>
  <si>
    <t>Valor / Saldo</t>
  </si>
  <si>
    <t>(+)</t>
  </si>
  <si>
    <t>Saldo Inicial da Conta Corrente</t>
  </si>
  <si>
    <t>Repasse CFO do 1º Semestre</t>
  </si>
  <si>
    <t>Repasses Adicionais (Justificar nas referências)</t>
  </si>
  <si>
    <t>Receita Financeira (Rendimentos de Aplicação)</t>
  </si>
  <si>
    <t>Devoluções do CRO para a Conta do Convênio</t>
  </si>
  <si>
    <t>(-)</t>
  </si>
  <si>
    <t>Saídas Indevidas da Conta do Convênio</t>
  </si>
  <si>
    <t>Despesas Custeadas pelo Programa</t>
  </si>
  <si>
    <t>(=)</t>
  </si>
  <si>
    <t>Saldo Final da Conta Corrente</t>
  </si>
  <si>
    <t>Repasse CFO do 2º Semestre</t>
  </si>
  <si>
    <t>Saldo a Devolver para o Conselho Federal</t>
  </si>
  <si>
    <t>Transações na Conta Corrente</t>
  </si>
  <si>
    <t>Repasses Semestrais pelo CFO</t>
  </si>
  <si>
    <t>Data</t>
  </si>
  <si>
    <t>Valor</t>
  </si>
  <si>
    <t>Repasses Adicionais</t>
  </si>
  <si>
    <t>Referências</t>
  </si>
  <si>
    <t>Insira aqui suas referências</t>
  </si>
  <si>
    <t>Conciliação Acumulada da Conta Aplicação</t>
  </si>
  <si>
    <t>Histórico</t>
  </si>
  <si>
    <t>Saldo Inicial da Conta Aplicação</t>
  </si>
  <si>
    <t>Aplicações</t>
  </si>
  <si>
    <t>Resgates</t>
  </si>
  <si>
    <t>Rendimentos</t>
  </si>
  <si>
    <t>Tributos e Encargos</t>
  </si>
  <si>
    <t>Saldo Final da Conta Aplicação</t>
  </si>
  <si>
    <t>Relação de Serviços e Despesas Executadas</t>
  </si>
  <si>
    <t>Nome / Razão Social</t>
  </si>
  <si>
    <t>Documento Nº</t>
  </si>
  <si>
    <t>Data do Pagamento</t>
  </si>
  <si>
    <t>(-) Despesas Próprias CRO (a)</t>
  </si>
  <si>
    <t>(-) Despesas Programa (b)</t>
  </si>
  <si>
    <t>(=) Total da Despesa (a+b)</t>
  </si>
  <si>
    <t>Prestação de Contas do PROMAC</t>
  </si>
  <si>
    <t>Programa Nacional de Melhoria Administrativa dos Conselhos de Odontologia - PROMAC</t>
  </si>
  <si>
    <t>Programa para Aquisição, Ampliação, Reforma ou Construção de Sede - PROINFRA</t>
  </si>
  <si>
    <t>Valor Total do Convênio</t>
  </si>
  <si>
    <t>Resolução/Decisão Normativa</t>
  </si>
  <si>
    <t>Resolução CFO-216/2019</t>
  </si>
  <si>
    <t>Valor Total de Repasses CFO</t>
  </si>
  <si>
    <t>Exercício de Início da Execução</t>
  </si>
  <si>
    <t>Valor Total de Execução PROINFRA</t>
  </si>
  <si>
    <t>Saldo de Execução</t>
  </si>
  <si>
    <t>Prestação de Contas desta Medição</t>
  </si>
  <si>
    <t>Nº da Execução</t>
  </si>
  <si>
    <t>Data da Medição</t>
  </si>
  <si>
    <t>Valor Solicitado de Repasse</t>
  </si>
  <si>
    <t>Demonstrativos Orçamentários e Financeiros Acumulados</t>
  </si>
  <si>
    <t xml:space="preserve">Receitas </t>
  </si>
  <si>
    <t>Despesas Contratadas pelo CRO</t>
  </si>
  <si>
    <t xml:space="preserve">Recursos Próprios </t>
  </si>
  <si>
    <t>Convênio CFO</t>
  </si>
  <si>
    <t>Projeto Básico</t>
  </si>
  <si>
    <t>Obra</t>
  </si>
  <si>
    <t>Termo Inicial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</si>
  <si>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</si>
  <si>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</si>
  <si>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</si>
  <si>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</si>
  <si>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</si>
  <si>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</si>
  <si>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</si>
  <si>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</si>
  <si>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</si>
  <si>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</si>
  <si>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Total:</t>
  </si>
  <si>
    <t>Informações Adicionais</t>
  </si>
  <si>
    <t>O CRO deve preencher a origem dos recursos e o tipo de despesa contratada na linha do respectivo contrato ou aditivo.</t>
  </si>
  <si>
    <t>Quando houver aditivo apenas de prazo, a linha deve ser preenchida com valor igual a zero.</t>
  </si>
  <si>
    <t>Receita</t>
  </si>
  <si>
    <t>Despesa</t>
  </si>
  <si>
    <t>Autorizada</t>
  </si>
  <si>
    <t>(+) Termo Inicial PROINFRA</t>
  </si>
  <si>
    <t xml:space="preserve">(+) Termos Iniciais - Contratadas </t>
  </si>
  <si>
    <t>(+) Termos Aditivos PROINFRA</t>
  </si>
  <si>
    <t xml:space="preserve">(+) Termos Aditivos - Contratadas </t>
  </si>
  <si>
    <t xml:space="preserve">(+) Recursos Próprios </t>
  </si>
  <si>
    <t>(+) Outros</t>
  </si>
  <si>
    <t>Subtotal</t>
  </si>
  <si>
    <t>Executada</t>
  </si>
  <si>
    <t xml:space="preserve">(-) Recursos Próprios </t>
  </si>
  <si>
    <t xml:space="preserve">(-) Despesas Próprias </t>
  </si>
  <si>
    <t>(-) Recursos PROINFRA</t>
  </si>
  <si>
    <t>(-) Despesas PROINFRA</t>
  </si>
  <si>
    <t>Saldo</t>
  </si>
  <si>
    <t>O saldo da despesa deve ser sempre igual ao saldo da receita.</t>
  </si>
  <si>
    <t>Demonstrativo Acumulado de Repasses e Medições</t>
  </si>
  <si>
    <t>(-) Despesas PROINFRA (b)</t>
  </si>
  <si>
    <t>(=) Despesas Executadas (a+b)</t>
  </si>
  <si>
    <t>(+) Repasses Efetuados CFO (c)</t>
  </si>
  <si>
    <t>Data do Repasse</t>
  </si>
  <si>
    <t>(=) Saldo (b-c)</t>
  </si>
  <si>
    <t>TOTAL</t>
  </si>
  <si>
    <t>Informações sobre o preenchimento</t>
  </si>
  <si>
    <t>Se houver mais de um repasse para cobrir despesas anteriores ou posteriores à obra,</t>
  </si>
  <si>
    <t>deve-se somar na mesma célula e manter a data do último repasse.</t>
  </si>
  <si>
    <t>Relação Acumulada de Serviços e Despesas Executadas</t>
  </si>
  <si>
    <t>1</t>
  </si>
  <si>
    <t>Loft Interiores</t>
  </si>
  <si>
    <t>2</t>
  </si>
  <si>
    <t>3</t>
  </si>
  <si>
    <t>4</t>
  </si>
  <si>
    <t>5</t>
  </si>
  <si>
    <t xml:space="preserve">Banco do Brasil </t>
  </si>
  <si>
    <t>26/08/2022</t>
  </si>
  <si>
    <t>1215</t>
  </si>
  <si>
    <t>255</t>
  </si>
  <si>
    <t>Prestação de Contas do Programa de Comemoração ao Dia do Cirurgião-Dentista</t>
  </si>
  <si>
    <t>Dia Nacional do Cirurgião-Dentista</t>
  </si>
  <si>
    <t>(+) Repasse CFO</t>
  </si>
  <si>
    <t>Saldo Não Utilizado</t>
  </si>
  <si>
    <t>(-) Despesas do Programa (b)</t>
  </si>
  <si>
    <t>Festas e Eventos Ltda</t>
  </si>
  <si>
    <t>Notal Fiscal</t>
  </si>
  <si>
    <t>275/2025</t>
  </si>
  <si>
    <t>Associação ASDF</t>
  </si>
  <si>
    <t>Serviços</t>
  </si>
  <si>
    <t>Associação XYZ</t>
  </si>
  <si>
    <t>Associação ABC</t>
  </si>
  <si>
    <t>Contador</t>
  </si>
  <si>
    <t>XYZ Engenharia</t>
  </si>
  <si>
    <t>Construmais Construtora</t>
  </si>
  <si>
    <t>Cidade-UF, 09 de setembro de 2025</t>
  </si>
  <si>
    <t>Escreve a ocorrência ou evento aqui</t>
  </si>
  <si>
    <t>Prestação de Contas do PROINFRA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</si>
</sst>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3">
    <xf numFmtId="0" fontId="0" fillId="0" borderId="0" xfId="0"/>
    <xf numFmtId="14" fontId="4" fillId="3" borderId="0" xfId="1" applyNumberFormat="1" applyFont="1" applyFill="1" applyBorder="1" applyAlignment="1" applyProtection="1">
      <alignment horizontal="left" vertical="center"/>
    </xf>
    <xf numFmtId="14" fontId="4" fillId="3" borderId="0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left" vertical="center"/>
    </xf>
    <xf numFmtId="14" fontId="14" fillId="3" borderId="8" xfId="1" applyNumberFormat="1" applyFont="1" applyFill="1" applyBorder="1" applyAlignment="1" applyProtection="1">
      <alignment horizontal="left" vertical="center"/>
    </xf>
    <xf numFmtId="43" fontId="8" fillId="3" borderId="8" xfId="1" applyFont="1" applyFill="1" applyBorder="1" applyAlignment="1" applyProtection="1">
      <alignment horizontal="left" vertical="center"/>
    </xf>
    <xf numFmtId="164" fontId="21" fillId="3" borderId="0" xfId="1" applyNumberFormat="1" applyFont="1" applyFill="1" applyBorder="1" applyAlignment="1" applyProtection="1">
      <alignment horizontal="left" vertical="center"/>
    </xf>
    <xf numFmtId="164" fontId="4" fillId="3" borderId="0" xfId="1" applyNumberFormat="1" applyFont="1" applyFill="1" applyBorder="1" applyAlignment="1" applyProtection="1">
      <alignment horizontal="left" vertical="center"/>
    </xf>
    <xf numFmtId="43" fontId="20" fillId="6" borderId="0" xfId="1" applyFont="1" applyFill="1" applyBorder="1" applyAlignment="1" applyProtection="1">
      <alignment horizontal="left" vertical="center"/>
    </xf>
    <xf numFmtId="14" fontId="14" fillId="3" borderId="0" xfId="1" applyNumberFormat="1" applyFont="1" applyFill="1" applyBorder="1" applyAlignment="1" applyProtection="1">
      <alignment horizontal="left" vertical="center"/>
    </xf>
    <xf numFmtId="43" fontId="8" fillId="3" borderId="0" xfId="1" applyFont="1" applyFill="1" applyBorder="1" applyAlignment="1" applyProtection="1">
      <alignment horizontal="left" vertical="center"/>
    </xf>
    <xf numFmtId="164" fontId="7" fillId="3" borderId="0" xfId="1" applyNumberFormat="1" applyFont="1" applyFill="1" applyBorder="1" applyAlignment="1" applyProtection="1">
      <alignment horizontal="left" vertical="center" wrapText="1"/>
    </xf>
    <xf numFmtId="164" fontId="7" fillId="4" borderId="36" xfId="1" applyNumberFormat="1" applyFont="1" applyFill="1" applyBorder="1" applyAlignment="1" applyProtection="1">
      <alignment horizontal="left" vertical="center"/>
    </xf>
    <xf numFmtId="4" fontId="6" fillId="3" borderId="0" xfId="1" applyNumberFormat="1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6" borderId="29" xfId="0" applyFont="1" applyFill="1" applyBorder="1" applyAlignment="1">
      <alignment horizontal="center" vertical="center"/>
    </xf>
    <xf numFmtId="0" fontId="27" fillId="6" borderId="30" xfId="0" applyFont="1" applyFill="1" applyBorder="1" applyAlignment="1">
      <alignment horizontal="centerContinuous" vertical="center"/>
    </xf>
    <xf numFmtId="0" fontId="17" fillId="6" borderId="30" xfId="0" applyFont="1" applyFill="1" applyBorder="1" applyAlignment="1">
      <alignment horizontal="centerContinuous" vertical="center"/>
    </xf>
    <xf numFmtId="0" fontId="17" fillId="6" borderId="3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18" fillId="6" borderId="16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Continuous" vertical="center"/>
    </xf>
    <xf numFmtId="0" fontId="18" fillId="6" borderId="0" xfId="0" applyFont="1" applyFill="1" applyAlignment="1">
      <alignment horizontal="centerContinuous" vertical="center"/>
    </xf>
    <xf numFmtId="0" fontId="18" fillId="6" borderId="21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Continuous" vertical="center"/>
    </xf>
    <xf numFmtId="49" fontId="13" fillId="2" borderId="2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14" fontId="5" fillId="5" borderId="0" xfId="0" applyNumberFormat="1" applyFont="1" applyFill="1" applyAlignment="1">
      <alignment horizontal="left" vertical="center"/>
    </xf>
    <xf numFmtId="14" fontId="6" fillId="5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5" fillId="3" borderId="21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5" fontId="7" fillId="3" borderId="0" xfId="0" applyNumberFormat="1" applyFont="1" applyFill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Continuous"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horizontal="left" vertical="center"/>
    </xf>
    <xf numFmtId="165" fontId="30" fillId="3" borderId="0" xfId="0" applyNumberFormat="1" applyFont="1" applyFill="1" applyAlignment="1">
      <alignment horizontal="left" vertical="center"/>
    </xf>
    <xf numFmtId="0" fontId="18" fillId="6" borderId="14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Continuous" vertical="center"/>
    </xf>
    <xf numFmtId="0" fontId="18" fillId="6" borderId="6" xfId="0" applyFont="1" applyFill="1" applyBorder="1" applyAlignment="1">
      <alignment horizontal="centerContinuous" vertical="center"/>
    </xf>
    <xf numFmtId="0" fontId="18" fillId="6" borderId="2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7" fillId="4" borderId="10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164" fontId="25" fillId="2" borderId="2" xfId="0" applyNumberFormat="1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Continuous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Continuous" vertical="center"/>
    </xf>
    <xf numFmtId="0" fontId="4" fillId="2" borderId="34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164" fontId="26" fillId="2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centerContinuous" vertical="center"/>
    </xf>
    <xf numFmtId="0" fontId="18" fillId="6" borderId="20" xfId="0" applyFont="1" applyFill="1" applyBorder="1" applyAlignment="1">
      <alignment horizontal="centerContinuous" vertical="center"/>
    </xf>
    <xf numFmtId="0" fontId="5" fillId="4" borderId="14" xfId="0" applyFont="1" applyFill="1" applyBorder="1" applyAlignment="1">
      <alignment horizontal="centerContinuous" vertical="center"/>
    </xf>
    <xf numFmtId="0" fontId="5" fillId="4" borderId="6" xfId="0" applyFont="1" applyFill="1" applyBorder="1" applyAlignment="1">
      <alignment horizontal="centerContinuous" vertical="center"/>
    </xf>
    <xf numFmtId="0" fontId="5" fillId="4" borderId="20" xfId="0" applyFont="1" applyFill="1" applyBorder="1" applyAlignment="1">
      <alignment horizontal="centerContinuous" vertical="center"/>
    </xf>
    <xf numFmtId="0" fontId="5" fillId="4" borderId="16" xfId="0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5" fillId="4" borderId="21" xfId="0" applyFont="1" applyFill="1" applyBorder="1" applyAlignment="1">
      <alignment horizontal="centerContinuous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centerContinuous" vertical="center"/>
    </xf>
    <xf numFmtId="0" fontId="18" fillId="6" borderId="22" xfId="0" applyFont="1" applyFill="1" applyBorder="1" applyAlignment="1">
      <alignment horizontal="left" vertical="center"/>
    </xf>
    <xf numFmtId="49" fontId="13" fillId="2" borderId="15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22" fillId="2" borderId="14" xfId="0" applyFont="1" applyFill="1" applyBorder="1" applyAlignment="1">
      <alignment horizontal="centerContinuous" vertical="center"/>
    </xf>
    <xf numFmtId="0" fontId="23" fillId="2" borderId="6" xfId="0" applyFont="1" applyFill="1" applyBorder="1" applyAlignment="1">
      <alignment horizontal="centerContinuous" vertical="center"/>
    </xf>
    <xf numFmtId="0" fontId="23" fillId="2" borderId="20" xfId="0" applyFont="1" applyFill="1" applyBorder="1" applyAlignment="1">
      <alignment horizontal="centerContinuous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Continuous" vertical="center"/>
    </xf>
    <xf numFmtId="0" fontId="18" fillId="6" borderId="12" xfId="0" applyFont="1" applyFill="1" applyBorder="1" applyAlignment="1">
      <alignment horizontal="centerContinuous" vertical="center"/>
    </xf>
    <xf numFmtId="0" fontId="18" fillId="6" borderId="13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Continuous" vertical="center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Continuous" vertical="center" wrapText="1"/>
    </xf>
    <xf numFmtId="0" fontId="23" fillId="3" borderId="30" xfId="0" applyFont="1" applyFill="1" applyBorder="1" applyAlignment="1">
      <alignment horizontal="centerContinuous" vertical="center" wrapText="1"/>
    </xf>
    <xf numFmtId="49" fontId="29" fillId="3" borderId="3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8" xfId="0" applyNumberFormat="1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left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164" fontId="10" fillId="4" borderId="0" xfId="0" applyNumberFormat="1" applyFont="1" applyFill="1" applyAlignment="1">
      <alignment horizontal="left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left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49" fontId="8" fillId="4" borderId="21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49" fontId="19" fillId="6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left" vertical="center"/>
      <protection locked="0"/>
    </xf>
    <xf numFmtId="49" fontId="8" fillId="5" borderId="2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14" fontId="6" fillId="5" borderId="0" xfId="0" applyNumberFormat="1" applyFont="1" applyFill="1" applyAlignment="1" applyProtection="1">
      <alignment horizontal="left" vertical="center"/>
      <protection locked="0"/>
    </xf>
    <xf numFmtId="14" fontId="9" fillId="5" borderId="0" xfId="0" applyNumberFormat="1" applyFont="1" applyFill="1" applyAlignment="1" applyProtection="1">
      <alignment horizontal="left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Continuous" vertical="center"/>
      <protection locked="0"/>
    </xf>
    <xf numFmtId="0" fontId="5" fillId="5" borderId="5" xfId="0" applyFont="1" applyFill="1" applyBorder="1" applyAlignment="1" applyProtection="1">
      <alignment horizontal="centerContinuous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0" fontId="5" fillId="5" borderId="9" xfId="0" applyFont="1" applyFill="1" applyBorder="1" applyAlignment="1" applyProtection="1">
      <alignment horizontal="left" vertical="center"/>
      <protection locked="0"/>
    </xf>
    <xf numFmtId="0" fontId="5" fillId="5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Continuous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left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left" vertical="center"/>
      <protection locked="0"/>
    </xf>
    <xf numFmtId="49" fontId="8" fillId="5" borderId="19" xfId="0" applyNumberFormat="1" applyFont="1" applyFill="1" applyBorder="1" applyAlignment="1" applyProtection="1">
      <alignment horizontal="center" vertical="center"/>
      <protection locked="0"/>
    </xf>
    <xf numFmtId="49" fontId="8" fillId="5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0" fontId="4" fillId="5" borderId="24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164" fontId="7" fillId="0" borderId="0" xfId="1" applyNumberFormat="1" applyFont="1" applyFill="1" applyBorder="1" applyAlignment="1" applyProtection="1">
      <alignment horizontal="left" vertical="center"/>
      <protection locked="0"/>
    </xf>
    <xf numFmtId="49" fontId="8" fillId="5" borderId="17" xfId="0" applyNumberFormat="1" applyFont="1" applyFill="1" applyBorder="1" applyAlignment="1" applyProtection="1">
      <alignment horizontal="center" vertical="center"/>
      <protection locked="0"/>
    </xf>
    <xf numFmtId="164" fontId="21" fillId="0" borderId="0" xfId="1" applyNumberFormat="1" applyFont="1" applyFill="1" applyBorder="1" applyAlignment="1" applyProtection="1">
      <alignment horizontal="left" vertical="center"/>
      <protection locked="0"/>
    </xf>
    <xf numFmtId="164" fontId="24" fillId="0" borderId="0" xfId="1" applyNumberFormat="1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49" fontId="4" fillId="5" borderId="0" xfId="0" applyNumberFormat="1" applyFont="1" applyFill="1" applyAlignment="1" applyProtection="1">
      <alignment horizontal="center" vertical="center" wrapText="1"/>
      <protection locked="0"/>
    </xf>
    <xf numFmtId="14" fontId="4" fillId="5" borderId="0" xfId="0" applyNumberFormat="1" applyFont="1" applyFill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164" fontId="4" fillId="5" borderId="0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>
      <alignment horizontal="center" vertical="center"/>
    </xf>
    <xf numFmtId="14" fontId="10" fillId="3" borderId="0" xfId="0" applyNumberFormat="1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12" fillId="4" borderId="8" xfId="0" applyFont="1" applyFill="1" applyBorder="1" applyAlignment="1">
      <alignment horizontal="centerContinuous" vertical="center"/>
    </xf>
    <xf numFmtId="0" fontId="1" fillId="4" borderId="8" xfId="0" applyFont="1" applyFill="1" applyBorder="1" applyAlignment="1">
      <alignment horizontal="centerContinuous" vertical="center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43" fontId="9" fillId="5" borderId="40" xfId="1" applyFont="1" applyFill="1" applyBorder="1" applyAlignment="1" applyProtection="1">
      <alignment horizontal="left" vertical="center"/>
      <protection locked="0"/>
    </xf>
    <xf numFmtId="43" fontId="9" fillId="5" borderId="10" xfId="1" applyFont="1" applyFill="1" applyBorder="1" applyAlignment="1" applyProtection="1">
      <alignment horizontal="left" vertical="center"/>
      <protection locked="0"/>
    </xf>
    <xf numFmtId="43" fontId="30" fillId="4" borderId="36" xfId="1" applyFont="1" applyFill="1" applyBorder="1" applyAlignment="1" applyProtection="1">
      <alignment horizontal="left" vertical="center"/>
    </xf>
    <xf numFmtId="43" fontId="30" fillId="4" borderId="2" xfId="1" applyFont="1" applyFill="1" applyBorder="1" applyAlignment="1" applyProtection="1">
      <alignment horizontal="left" vertical="center"/>
    </xf>
    <xf numFmtId="43" fontId="30" fillId="4" borderId="39" xfId="1" applyFont="1" applyFill="1" applyBorder="1" applyAlignment="1" applyProtection="1">
      <alignment horizontal="left" vertical="center"/>
    </xf>
    <xf numFmtId="43" fontId="33" fillId="4" borderId="38" xfId="1" applyFont="1" applyFill="1" applyBorder="1" applyAlignment="1" applyProtection="1">
      <alignment horizontal="center" vertical="center" wrapText="1"/>
    </xf>
    <xf numFmtId="43" fontId="33" fillId="4" borderId="37" xfId="1" applyFont="1" applyFill="1" applyBorder="1" applyAlignment="1" applyProtection="1">
      <alignment horizontal="center" vertical="center" wrapText="1"/>
    </xf>
    <xf numFmtId="43" fontId="9" fillId="3" borderId="38" xfId="1" applyFont="1" applyFill="1" applyBorder="1" applyAlignment="1" applyProtection="1">
      <alignment horizontal="left" vertical="center"/>
    </xf>
    <xf numFmtId="43" fontId="30" fillId="3" borderId="38" xfId="1" applyFont="1" applyFill="1" applyBorder="1" applyAlignment="1" applyProtection="1">
      <alignment horizontal="left" vertical="center"/>
    </xf>
    <xf numFmtId="43" fontId="30" fillId="4" borderId="38" xfId="1" applyFont="1" applyFill="1" applyBorder="1" applyAlignment="1" applyProtection="1">
      <alignment horizontal="left" vertical="center"/>
    </xf>
    <xf numFmtId="43" fontId="9" fillId="0" borderId="37" xfId="1" applyFont="1" applyFill="1" applyBorder="1" applyAlignment="1" applyProtection="1">
      <alignment horizontal="left" vertical="center"/>
      <protection locked="0"/>
    </xf>
    <xf numFmtId="14" fontId="9" fillId="0" borderId="37" xfId="1" applyNumberFormat="1" applyFont="1" applyFill="1" applyBorder="1" applyAlignment="1" applyProtection="1">
      <alignment horizontal="center" vertical="center"/>
      <protection locked="0"/>
    </xf>
    <xf numFmtId="43" fontId="9" fillId="3" borderId="40" xfId="1" applyFont="1" applyFill="1" applyBorder="1" applyAlignment="1" applyProtection="1">
      <alignment horizontal="left" vertical="center"/>
    </xf>
    <xf numFmtId="43" fontId="30" fillId="3" borderId="40" xfId="1" applyFont="1" applyFill="1" applyBorder="1" applyAlignment="1" applyProtection="1">
      <alignment horizontal="left" vertical="center"/>
    </xf>
    <xf numFmtId="43" fontId="30" fillId="4" borderId="40" xfId="1" applyFont="1" applyFill="1" applyBorder="1" applyAlignment="1" applyProtection="1">
      <alignment horizontal="left" vertical="center"/>
    </xf>
    <xf numFmtId="43" fontId="9" fillId="0" borderId="10" xfId="1" applyFont="1" applyFill="1" applyBorder="1" applyAlignment="1" applyProtection="1">
      <alignment horizontal="left" vertical="center"/>
      <protection locked="0"/>
    </xf>
    <xf numFmtId="14" fontId="9" fillId="0" borderId="10" xfId="1" applyNumberFormat="1" applyFont="1" applyFill="1" applyBorder="1" applyAlignment="1" applyProtection="1">
      <alignment horizontal="center" vertical="center"/>
      <protection locked="0"/>
    </xf>
    <xf numFmtId="43" fontId="9" fillId="3" borderId="4" xfId="1" applyFont="1" applyFill="1" applyBorder="1" applyAlignment="1" applyProtection="1">
      <alignment horizontal="left" vertical="center"/>
    </xf>
    <xf numFmtId="43" fontId="30" fillId="3" borderId="4" xfId="1" applyFont="1" applyFill="1" applyBorder="1" applyAlignment="1" applyProtection="1">
      <alignment horizontal="left" vertical="center"/>
    </xf>
    <xf numFmtId="43" fontId="30" fillId="4" borderId="4" xfId="1" applyFont="1" applyFill="1" applyBorder="1" applyAlignment="1" applyProtection="1">
      <alignment horizontal="left" vertical="center"/>
    </xf>
    <xf numFmtId="43" fontId="9" fillId="0" borderId="39" xfId="1" applyFont="1" applyFill="1" applyBorder="1" applyAlignment="1" applyProtection="1">
      <alignment horizontal="left" vertical="center"/>
      <protection locked="0"/>
    </xf>
    <xf numFmtId="14" fontId="9" fillId="0" borderId="39" xfId="1" applyNumberFormat="1" applyFont="1" applyFill="1" applyBorder="1" applyAlignment="1" applyProtection="1">
      <alignment horizontal="center" vertical="center"/>
      <protection locked="0"/>
    </xf>
    <xf numFmtId="14" fontId="30" fillId="4" borderId="39" xfId="1" applyNumberFormat="1" applyFont="1" applyFill="1" applyBorder="1" applyAlignment="1" applyProtection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7" fillId="3" borderId="36" xfId="1" applyNumberFormat="1" applyFont="1" applyFill="1" applyBorder="1" applyAlignment="1" applyProtection="1">
      <alignment horizontal="left" vertical="center" wrapText="1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165" fontId="4" fillId="3" borderId="0" xfId="0" applyNumberFormat="1" applyFont="1" applyFill="1" applyAlignment="1">
      <alignment horizontal="right" vertical="center"/>
    </xf>
    <xf numFmtId="165" fontId="6" fillId="3" borderId="0" xfId="1" applyNumberFormat="1" applyFont="1" applyFill="1" applyBorder="1" applyAlignment="1" applyProtection="1">
      <alignment horizontal="right" vertical="center"/>
    </xf>
    <xf numFmtId="165" fontId="5" fillId="3" borderId="0" xfId="1" applyNumberFormat="1" applyFont="1" applyFill="1" applyBorder="1" applyAlignment="1" applyProtection="1">
      <alignment horizontal="right" vertical="center"/>
    </xf>
    <xf numFmtId="165" fontId="8" fillId="3" borderId="0" xfId="0" applyNumberFormat="1" applyFont="1" applyFill="1" applyAlignment="1">
      <alignment horizontal="right" vertical="center"/>
    </xf>
    <xf numFmtId="165" fontId="9" fillId="3" borderId="0" xfId="1" applyNumberFormat="1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 wrapText="1"/>
      <protection locked="0"/>
    </xf>
    <xf numFmtId="43" fontId="5" fillId="3" borderId="0" xfId="0" applyNumberFormat="1" applyFont="1" applyFill="1" applyAlignment="1">
      <alignment horizontal="left" vertical="center"/>
    </xf>
    <xf numFmtId="165" fontId="9" fillId="5" borderId="0" xfId="1" applyNumberFormat="1" applyFont="1" applyFill="1" applyBorder="1" applyAlignment="1" applyProtection="1">
      <alignment horizontal="left" vertical="center"/>
      <protection locked="0"/>
    </xf>
    <xf numFmtId="165" fontId="30" fillId="3" borderId="0" xfId="1" applyNumberFormat="1" applyFont="1" applyFill="1" applyBorder="1" applyAlignment="1" applyProtection="1">
      <alignment horizontal="left" vertical="center"/>
    </xf>
    <xf numFmtId="43" fontId="8" fillId="3" borderId="0" xfId="0" applyNumberFormat="1" applyFont="1" applyFill="1" applyAlignment="1">
      <alignment horizontal="left" vertical="center"/>
    </xf>
    <xf numFmtId="165" fontId="8" fillId="3" borderId="0" xfId="1" applyNumberFormat="1" applyFont="1" applyFill="1" applyBorder="1" applyAlignment="1" applyProtection="1">
      <alignment horizontal="left" vertical="center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30" fillId="4" borderId="39" xfId="1" applyNumberFormat="1" applyFont="1" applyFill="1" applyBorder="1" applyAlignment="1" applyProtection="1">
      <alignment horizontal="right" vertical="center"/>
    </xf>
    <xf numFmtId="43" fontId="33" fillId="2" borderId="47" xfId="1" applyFont="1" applyFill="1" applyBorder="1" applyAlignment="1" applyProtection="1">
      <alignment horizontal="center" vertical="center"/>
    </xf>
    <xf numFmtId="43" fontId="30" fillId="2" borderId="48" xfId="1" applyFont="1" applyFill="1" applyBorder="1" applyAlignment="1" applyProtection="1">
      <alignment horizontal="left" vertical="center"/>
    </xf>
    <xf numFmtId="43" fontId="9" fillId="3" borderId="48" xfId="1" applyFont="1" applyFill="1" applyBorder="1" applyAlignment="1" applyProtection="1">
      <alignment horizontal="left" vertical="center"/>
    </xf>
    <xf numFmtId="43" fontId="24" fillId="3" borderId="48" xfId="1" applyFont="1" applyFill="1" applyBorder="1" applyAlignment="1" applyProtection="1">
      <alignment horizontal="left" vertical="center"/>
    </xf>
    <xf numFmtId="43" fontId="30" fillId="4" borderId="48" xfId="1" applyFont="1" applyFill="1" applyBorder="1" applyAlignment="1" applyProtection="1">
      <alignment horizontal="left" vertical="center"/>
    </xf>
    <xf numFmtId="43" fontId="33" fillId="2" borderId="47" xfId="1" applyFont="1" applyFill="1" applyBorder="1" applyAlignment="1" applyProtection="1">
      <alignment horizontal="left" vertical="center"/>
    </xf>
    <xf numFmtId="165" fontId="9" fillId="3" borderId="0" xfId="1" applyNumberFormat="1" applyFont="1" applyFill="1" applyBorder="1" applyAlignment="1" applyProtection="1">
      <alignment horizontal="right" vertical="center"/>
    </xf>
    <xf numFmtId="165" fontId="30" fillId="3" borderId="0" xfId="1" applyNumberFormat="1" applyFont="1" applyFill="1" applyBorder="1" applyAlignment="1" applyProtection="1">
      <alignment horizontal="right" vertical="center"/>
    </xf>
    <xf numFmtId="165" fontId="9" fillId="5" borderId="0" xfId="1" applyNumberFormat="1" applyFont="1" applyFill="1" applyBorder="1" applyAlignment="1" applyProtection="1">
      <alignment horizontal="right" vertical="center"/>
      <protection locked="0"/>
    </xf>
    <xf numFmtId="165" fontId="36" fillId="3" borderId="0" xfId="1" applyNumberFormat="1" applyFont="1" applyFill="1" applyBorder="1" applyAlignment="1" applyProtection="1">
      <alignment horizontal="right" vertical="center"/>
    </xf>
    <xf numFmtId="165" fontId="36" fillId="3" borderId="0" xfId="1" applyNumberFormat="1" applyFont="1" applyFill="1" applyBorder="1" applyAlignment="1" applyProtection="1">
      <alignment horizontal="left" vertical="center"/>
    </xf>
    <xf numFmtId="14" fontId="35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3" fontId="35" fillId="3" borderId="0" xfId="0" applyNumberFormat="1" applyFont="1" applyFill="1" applyAlignment="1">
      <alignment horizontal="left" vertical="center"/>
    </xf>
    <xf numFmtId="14" fontId="28" fillId="2" borderId="5" xfId="0" applyNumberFormat="1" applyFont="1" applyFill="1" applyBorder="1" applyAlignment="1">
      <alignment vertical="center"/>
    </xf>
    <xf numFmtId="14" fontId="28" fillId="2" borderId="36" xfId="0" applyNumberFormat="1" applyFont="1" applyFill="1" applyBorder="1" applyAlignment="1">
      <alignment horizontal="centerContinuous" vertical="center"/>
    </xf>
    <xf numFmtId="0" fontId="34" fillId="2" borderId="3" xfId="0" applyFont="1" applyFill="1" applyBorder="1" applyAlignment="1">
      <alignment horizontal="centerContinuous" vertical="center"/>
    </xf>
    <xf numFmtId="0" fontId="23" fillId="2" borderId="2" xfId="0" applyFont="1" applyFill="1" applyBorder="1" applyAlignment="1">
      <alignment horizontal="centerContinuous" vertical="center"/>
    </xf>
    <xf numFmtId="0" fontId="7" fillId="3" borderId="16" xfId="0" applyFont="1" applyFill="1" applyBorder="1" applyAlignment="1">
      <alignment horizontal="center" vertical="center" wrapText="1"/>
    </xf>
    <xf numFmtId="14" fontId="28" fillId="2" borderId="7" xfId="0" applyNumberFormat="1" applyFont="1" applyFill="1" applyBorder="1" applyAlignment="1">
      <alignment vertical="center"/>
    </xf>
    <xf numFmtId="14" fontId="10" fillId="4" borderId="36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14" fontId="5" fillId="5" borderId="0" xfId="0" applyNumberFormat="1" applyFont="1" applyFill="1" applyAlignment="1">
      <alignment horizontal="left" vertical="center" wrapText="1"/>
    </xf>
    <xf numFmtId="14" fontId="6" fillId="5" borderId="0" xfId="0" applyNumberFormat="1" applyFont="1" applyFill="1" applyAlignment="1">
      <alignment horizontal="left" vertical="center" wrapText="1"/>
    </xf>
    <xf numFmtId="14" fontId="5" fillId="3" borderId="9" xfId="0" applyNumberFormat="1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left" vertical="center"/>
    </xf>
    <xf numFmtId="14" fontId="10" fillId="2" borderId="45" xfId="0" applyNumberFormat="1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left" vertical="center"/>
    </xf>
    <xf numFmtId="14" fontId="10" fillId="2" borderId="4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4" fontId="5" fillId="3" borderId="44" xfId="0" applyNumberFormat="1" applyFont="1" applyFill="1" applyBorder="1" applyAlignment="1">
      <alignment horizontal="left" vertical="center"/>
    </xf>
    <xf numFmtId="14" fontId="25" fillId="3" borderId="44" xfId="0" applyNumberFormat="1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14" fontId="5" fillId="4" borderId="4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43" fontId="4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43" fontId="14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Continuous" vertical="center" wrapText="1"/>
    </xf>
    <xf numFmtId="0" fontId="4" fillId="4" borderId="2" xfId="0" applyFont="1" applyFill="1" applyBorder="1" applyAlignment="1">
      <alignment horizontal="centerContinuous" vertical="center" wrapText="1"/>
    </xf>
    <xf numFmtId="49" fontId="13" fillId="3" borderId="17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0" fontId="4" fillId="5" borderId="24" xfId="0" applyFont="1" applyFill="1" applyBorder="1" applyAlignment="1" applyProtection="1">
      <alignment horizontal="left" vertical="center"/>
      <protection locked="0"/>
    </xf>
    <xf numFmtId="0" fontId="4" fillId="5" borderId="26" xfId="0" applyFont="1" applyFill="1" applyBorder="1" applyAlignment="1" applyProtection="1">
      <alignment horizontal="left" vertical="center"/>
      <protection locked="0"/>
    </xf>
    <xf numFmtId="0" fontId="4" fillId="5" borderId="27" xfId="0" applyFont="1" applyFill="1" applyBorder="1" applyAlignment="1" applyProtection="1">
      <alignment horizontal="left" vertical="center"/>
      <protection locked="0"/>
    </xf>
    <xf numFmtId="0" fontId="4" fillId="5" borderId="28" xfId="0" applyFont="1" applyFill="1" applyBorder="1" applyAlignment="1" applyProtection="1">
      <alignment horizontal="left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4" fillId="5" borderId="6" xfId="0" applyFont="1" applyFill="1" applyBorder="1" applyAlignment="1" applyProtection="1">
      <alignment horizontal="left" vertical="center"/>
      <protection locked="0"/>
    </xf>
    <xf numFmtId="0" fontId="4" fillId="5" borderId="2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12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E7F36-A52F-4146-84E1-83B28B935DF9}">
  <dimension ref="A1:K53"/>
  <sheetViews>
    <sheetView showGridLines="0" topLeftCell="A5" zoomScale="85" zoomScaleNormal="85" workbookViewId="0">
      <selection activeCell="I7" sqref="I7"/>
    </sheetView>
  </sheetViews>
  <sheetFormatPr defaultColWidth="8.85546875" defaultRowHeight="12.75" x14ac:dyDescent="0.25"/>
  <cols>
    <col min="1" max="1" width="17.5703125" style="288" customWidth="1"/>
    <col min="2" max="2" width="10.5703125" style="288" bestFit="1" customWidth="1"/>
    <col min="3" max="3" width="6.140625" style="288" customWidth="1"/>
    <col min="4" max="4" width="19" style="288" bestFit="1" customWidth="1"/>
    <col min="5" max="5" width="43.42578125" style="287" customWidth="1"/>
    <col min="6" max="6" width="17.5703125" style="288" customWidth="1"/>
    <col min="7" max="7" width="25.42578125" style="287" customWidth="1"/>
    <col min="8" max="8" width="27.42578125" style="288" customWidth="1"/>
    <col min="9" max="9" width="25.42578125" style="287" customWidth="1"/>
    <col min="10" max="10" width="32.140625" style="288" customWidth="1"/>
    <col min="11" max="11" width="25.42578125" style="287" customWidth="1"/>
    <col min="12" max="14" width="25.42578125" style="288" customWidth="1"/>
    <col min="15" max="16384" width="8.85546875" style="288"/>
  </cols>
  <sheetData>
    <row r="1" spans="1:11" x14ac:dyDescent="0.25">
      <c r="A1" s="285" t="s">
        <v>0</v>
      </c>
      <c r="B1" s="286"/>
      <c r="C1" s="286"/>
      <c r="D1" s="286"/>
      <c r="E1" s="285" t="s">
        <v>1</v>
      </c>
      <c r="F1" s="286"/>
      <c r="G1" s="348" t="s">
        <v>2</v>
      </c>
      <c r="H1" s="348"/>
      <c r="I1" s="348" t="s">
        <v>3</v>
      </c>
      <c r="J1" s="348"/>
    </row>
    <row r="2" spans="1:11" x14ac:dyDescent="0.25">
      <c r="E2" s="289"/>
      <c r="F2" s="290"/>
    </row>
    <row r="3" spans="1:11" s="290" customFormat="1" x14ac:dyDescent="0.25">
      <c r="A3" s="291" t="s">
        <v>4</v>
      </c>
      <c r="B3" s="291" t="s">
        <v>5</v>
      </c>
      <c r="C3" s="291" t="s">
        <v>6</v>
      </c>
      <c r="D3" s="292" t="s">
        <v>7</v>
      </c>
      <c r="E3" s="293" t="s">
        <v>8</v>
      </c>
      <c r="F3" s="291" t="s">
        <v>9</v>
      </c>
      <c r="G3" s="293" t="s">
        <v>8</v>
      </c>
      <c r="H3" s="291" t="s">
        <v>10</v>
      </c>
      <c r="I3" s="293" t="s">
        <v>8</v>
      </c>
      <c r="J3" s="291" t="s">
        <v>10</v>
      </c>
      <c r="K3" s="289"/>
    </row>
    <row r="4" spans="1:11" x14ac:dyDescent="0.25">
      <c r="A4" s="294" t="s">
        <v>11</v>
      </c>
      <c r="B4" s="288">
        <v>2020</v>
      </c>
      <c r="C4" s="288">
        <v>1</v>
      </c>
      <c r="D4" s="288" t="s">
        <v>12</v>
      </c>
      <c r="E4" s="295" t="s">
        <v>13</v>
      </c>
      <c r="F4" s="288" t="s">
        <v>14</v>
      </c>
      <c r="G4" s="287" t="s">
        <v>15</v>
      </c>
      <c r="H4" s="288" t="s">
        <v>16</v>
      </c>
      <c r="I4" s="287" t="s">
        <v>15</v>
      </c>
      <c r="J4" s="288" t="s">
        <v>17</v>
      </c>
    </row>
    <row r="5" spans="1:11" x14ac:dyDescent="0.25">
      <c r="A5" s="288" t="s">
        <v>18</v>
      </c>
      <c r="B5" s="288">
        <v>2021</v>
      </c>
      <c r="C5" s="288">
        <v>2</v>
      </c>
      <c r="D5" s="288" t="s">
        <v>19</v>
      </c>
      <c r="E5" s="295" t="s">
        <v>20</v>
      </c>
      <c r="F5" s="288" t="s">
        <v>21</v>
      </c>
      <c r="G5" s="287" t="s">
        <v>22</v>
      </c>
      <c r="H5" s="288" t="s">
        <v>23</v>
      </c>
      <c r="I5" s="287" t="s">
        <v>24</v>
      </c>
      <c r="J5" s="288" t="s">
        <v>24</v>
      </c>
    </row>
    <row r="6" spans="1:11" x14ac:dyDescent="0.25">
      <c r="A6" s="288" t="s">
        <v>25</v>
      </c>
      <c r="B6" s="288">
        <v>2022</v>
      </c>
      <c r="C6" s="288">
        <v>3</v>
      </c>
      <c r="D6" s="288" t="s">
        <v>26</v>
      </c>
      <c r="E6" s="295" t="s">
        <v>27</v>
      </c>
      <c r="F6" s="288" t="s">
        <v>28</v>
      </c>
      <c r="G6" s="287" t="s">
        <v>29</v>
      </c>
      <c r="H6" s="288" t="s">
        <v>30</v>
      </c>
      <c r="I6" s="287" t="s">
        <v>8</v>
      </c>
      <c r="J6" s="296" t="s">
        <v>31</v>
      </c>
    </row>
    <row r="7" spans="1:11" x14ac:dyDescent="0.25">
      <c r="A7" s="288" t="s">
        <v>32</v>
      </c>
      <c r="B7" s="288">
        <v>2023</v>
      </c>
      <c r="C7" s="288">
        <v>4</v>
      </c>
      <c r="D7" s="288" t="s">
        <v>33</v>
      </c>
      <c r="E7" s="287" t="s">
        <v>34</v>
      </c>
      <c r="F7" s="288" t="s">
        <v>35</v>
      </c>
      <c r="G7" s="287" t="s">
        <v>36</v>
      </c>
      <c r="H7" s="288" t="s">
        <v>37</v>
      </c>
      <c r="I7" s="287" t="s">
        <v>38</v>
      </c>
    </row>
    <row r="8" spans="1:11" x14ac:dyDescent="0.25">
      <c r="A8" s="288" t="s">
        <v>39</v>
      </c>
      <c r="B8" s="288">
        <v>2024</v>
      </c>
      <c r="C8" s="288">
        <v>5</v>
      </c>
      <c r="D8" s="288" t="s">
        <v>40</v>
      </c>
      <c r="E8" s="295" t="s">
        <v>24</v>
      </c>
      <c r="G8" s="287" t="s">
        <v>38</v>
      </c>
      <c r="H8" s="288" t="s">
        <v>41</v>
      </c>
      <c r="I8" s="287" t="s">
        <v>42</v>
      </c>
    </row>
    <row r="9" spans="1:11" x14ac:dyDescent="0.25">
      <c r="A9" s="288" t="s">
        <v>43</v>
      </c>
      <c r="B9" s="288">
        <v>2025</v>
      </c>
      <c r="C9" s="288">
        <v>6</v>
      </c>
      <c r="D9" s="288" t="s">
        <v>44</v>
      </c>
      <c r="E9" s="295" t="s">
        <v>45</v>
      </c>
      <c r="G9" s="287" t="s">
        <v>42</v>
      </c>
      <c r="H9" s="288" t="s">
        <v>46</v>
      </c>
      <c r="I9" s="287" t="s">
        <v>47</v>
      </c>
    </row>
    <row r="10" spans="1:11" x14ac:dyDescent="0.25">
      <c r="A10" s="288" t="s">
        <v>48</v>
      </c>
      <c r="B10" s="288">
        <v>2026</v>
      </c>
      <c r="C10" s="288">
        <v>7</v>
      </c>
      <c r="D10" s="288" t="s">
        <v>49</v>
      </c>
      <c r="E10" s="295" t="s">
        <v>31</v>
      </c>
      <c r="G10" s="287" t="s">
        <v>47</v>
      </c>
      <c r="H10" s="288" t="s">
        <v>50</v>
      </c>
      <c r="I10" s="295" t="s">
        <v>45</v>
      </c>
    </row>
    <row r="11" spans="1:11" x14ac:dyDescent="0.25">
      <c r="A11" s="288" t="s">
        <v>51</v>
      </c>
      <c r="B11" s="288">
        <v>2027</v>
      </c>
      <c r="C11" s="288">
        <v>8</v>
      </c>
      <c r="D11" s="288" t="s">
        <v>45</v>
      </c>
      <c r="E11" s="295"/>
      <c r="G11" s="295" t="s">
        <v>45</v>
      </c>
      <c r="H11" s="288" t="s">
        <v>52</v>
      </c>
      <c r="I11" s="295" t="s">
        <v>31</v>
      </c>
    </row>
    <row r="12" spans="1:11" x14ac:dyDescent="0.25">
      <c r="A12" s="288" t="s">
        <v>53</v>
      </c>
      <c r="B12" s="288">
        <v>2028</v>
      </c>
      <c r="C12" s="288">
        <v>9</v>
      </c>
      <c r="D12" s="288" t="s">
        <v>54</v>
      </c>
      <c r="G12" s="295" t="s">
        <v>31</v>
      </c>
      <c r="H12" s="288" t="s">
        <v>55</v>
      </c>
    </row>
    <row r="13" spans="1:11" x14ac:dyDescent="0.25">
      <c r="A13" s="288" t="s">
        <v>56</v>
      </c>
      <c r="B13" s="288">
        <v>2029</v>
      </c>
      <c r="C13" s="288">
        <v>10</v>
      </c>
      <c r="D13" s="296" t="s">
        <v>57</v>
      </c>
      <c r="H13" s="288" t="s">
        <v>58</v>
      </c>
    </row>
    <row r="14" spans="1:11" x14ac:dyDescent="0.25">
      <c r="A14" s="288" t="s">
        <v>59</v>
      </c>
      <c r="B14" s="288">
        <v>2030</v>
      </c>
      <c r="C14" s="288">
        <v>11</v>
      </c>
      <c r="D14" s="288" t="s">
        <v>60</v>
      </c>
      <c r="H14" s="288" t="s">
        <v>61</v>
      </c>
    </row>
    <row r="15" spans="1:11" x14ac:dyDescent="0.25">
      <c r="A15" s="288" t="s">
        <v>62</v>
      </c>
      <c r="C15" s="288">
        <v>12</v>
      </c>
      <c r="D15" s="288" t="s">
        <v>63</v>
      </c>
      <c r="H15" s="288" t="s">
        <v>64</v>
      </c>
    </row>
    <row r="16" spans="1:11" x14ac:dyDescent="0.25">
      <c r="A16" s="288" t="s">
        <v>65</v>
      </c>
      <c r="C16" s="288">
        <v>13</v>
      </c>
      <c r="D16" s="296" t="s">
        <v>31</v>
      </c>
      <c r="H16" s="288" t="s">
        <v>66</v>
      </c>
    </row>
    <row r="17" spans="1:8" x14ac:dyDescent="0.25">
      <c r="A17" s="288" t="s">
        <v>67</v>
      </c>
      <c r="C17" s="288">
        <v>14</v>
      </c>
      <c r="H17" s="288" t="s">
        <v>68</v>
      </c>
    </row>
    <row r="18" spans="1:8" x14ac:dyDescent="0.25">
      <c r="A18" s="288" t="s">
        <v>69</v>
      </c>
      <c r="C18" s="288">
        <v>15</v>
      </c>
      <c r="H18" s="288" t="s">
        <v>70</v>
      </c>
    </row>
    <row r="19" spans="1:8" x14ac:dyDescent="0.25">
      <c r="A19" s="288" t="s">
        <v>71</v>
      </c>
      <c r="C19" s="288">
        <v>16</v>
      </c>
      <c r="D19" s="296"/>
      <c r="H19" s="288" t="s">
        <v>72</v>
      </c>
    </row>
    <row r="20" spans="1:8" x14ac:dyDescent="0.25">
      <c r="A20" s="288" t="s">
        <v>73</v>
      </c>
      <c r="C20" s="288">
        <v>17</v>
      </c>
      <c r="H20" s="288" t="s">
        <v>74</v>
      </c>
    </row>
    <row r="21" spans="1:8" x14ac:dyDescent="0.25">
      <c r="A21" s="288" t="s">
        <v>75</v>
      </c>
      <c r="C21" s="288">
        <v>18</v>
      </c>
      <c r="H21" s="288" t="s">
        <v>76</v>
      </c>
    </row>
    <row r="22" spans="1:8" x14ac:dyDescent="0.25">
      <c r="A22" s="288" t="s">
        <v>77</v>
      </c>
      <c r="C22" s="288">
        <v>19</v>
      </c>
      <c r="H22" s="288" t="s">
        <v>78</v>
      </c>
    </row>
    <row r="23" spans="1:8" x14ac:dyDescent="0.25">
      <c r="A23" s="288" t="s">
        <v>79</v>
      </c>
      <c r="C23" s="288">
        <v>20</v>
      </c>
      <c r="H23" s="288" t="s">
        <v>80</v>
      </c>
    </row>
    <row r="24" spans="1:8" x14ac:dyDescent="0.25">
      <c r="A24" s="288" t="s">
        <v>81</v>
      </c>
      <c r="C24" s="288">
        <v>21</v>
      </c>
      <c r="H24" s="288" t="s">
        <v>82</v>
      </c>
    </row>
    <row r="25" spans="1:8" x14ac:dyDescent="0.25">
      <c r="A25" s="288" t="s">
        <v>83</v>
      </c>
      <c r="C25" s="288">
        <v>22</v>
      </c>
      <c r="H25" s="288" t="s">
        <v>84</v>
      </c>
    </row>
    <row r="26" spans="1:8" x14ac:dyDescent="0.25">
      <c r="A26" s="288" t="s">
        <v>85</v>
      </c>
      <c r="C26" s="288">
        <v>23</v>
      </c>
      <c r="H26" s="288" t="s">
        <v>86</v>
      </c>
    </row>
    <row r="27" spans="1:8" x14ac:dyDescent="0.25">
      <c r="A27" s="288" t="s">
        <v>87</v>
      </c>
      <c r="C27" s="288">
        <v>24</v>
      </c>
      <c r="H27" s="288" t="s">
        <v>88</v>
      </c>
    </row>
    <row r="28" spans="1:8" x14ac:dyDescent="0.25">
      <c r="A28" s="288" t="s">
        <v>89</v>
      </c>
      <c r="C28" s="288">
        <v>25</v>
      </c>
      <c r="H28" s="288" t="s">
        <v>90</v>
      </c>
    </row>
    <row r="29" spans="1:8" x14ac:dyDescent="0.25">
      <c r="A29" s="288" t="s">
        <v>91</v>
      </c>
      <c r="C29" s="288">
        <v>26</v>
      </c>
      <c r="H29" s="288" t="s">
        <v>92</v>
      </c>
    </row>
    <row r="30" spans="1:8" x14ac:dyDescent="0.25">
      <c r="A30" s="288" t="s">
        <v>93</v>
      </c>
      <c r="C30" s="288">
        <v>27</v>
      </c>
      <c r="H30" s="288" t="s">
        <v>94</v>
      </c>
    </row>
    <row r="31" spans="1:8" x14ac:dyDescent="0.25">
      <c r="A31" s="288" t="s">
        <v>95</v>
      </c>
      <c r="C31" s="288">
        <v>28</v>
      </c>
      <c r="H31" s="288" t="s">
        <v>96</v>
      </c>
    </row>
    <row r="32" spans="1:8" x14ac:dyDescent="0.25">
      <c r="C32" s="288">
        <v>29</v>
      </c>
      <c r="H32" s="288" t="s">
        <v>97</v>
      </c>
    </row>
    <row r="33" spans="3:8" x14ac:dyDescent="0.25">
      <c r="C33" s="288">
        <v>30</v>
      </c>
      <c r="H33" s="288" t="s">
        <v>98</v>
      </c>
    </row>
    <row r="34" spans="3:8" x14ac:dyDescent="0.25">
      <c r="C34" s="288">
        <v>31</v>
      </c>
      <c r="H34" s="288" t="s">
        <v>99</v>
      </c>
    </row>
    <row r="35" spans="3:8" x14ac:dyDescent="0.25">
      <c r="C35" s="288">
        <v>32</v>
      </c>
      <c r="H35" s="288" t="s">
        <v>100</v>
      </c>
    </row>
    <row r="36" spans="3:8" x14ac:dyDescent="0.25">
      <c r="C36" s="288">
        <v>33</v>
      </c>
      <c r="H36" s="288" t="s">
        <v>101</v>
      </c>
    </row>
    <row r="37" spans="3:8" x14ac:dyDescent="0.25">
      <c r="C37" s="288">
        <v>34</v>
      </c>
      <c r="H37" s="288" t="s">
        <v>102</v>
      </c>
    </row>
    <row r="38" spans="3:8" x14ac:dyDescent="0.25">
      <c r="C38" s="288">
        <v>35</v>
      </c>
      <c r="H38" s="288" t="s">
        <v>103</v>
      </c>
    </row>
    <row r="39" spans="3:8" x14ac:dyDescent="0.25">
      <c r="C39" s="288">
        <v>36</v>
      </c>
      <c r="H39" s="288" t="s">
        <v>104</v>
      </c>
    </row>
    <row r="40" spans="3:8" x14ac:dyDescent="0.25">
      <c r="C40" s="288">
        <v>37</v>
      </c>
      <c r="H40" s="288" t="s">
        <v>105</v>
      </c>
    </row>
    <row r="41" spans="3:8" x14ac:dyDescent="0.25">
      <c r="C41" s="288">
        <v>38</v>
      </c>
      <c r="H41" s="288" t="s">
        <v>106</v>
      </c>
    </row>
    <row r="42" spans="3:8" x14ac:dyDescent="0.25">
      <c r="C42" s="288">
        <v>39</v>
      </c>
      <c r="H42" s="288" t="s">
        <v>107</v>
      </c>
    </row>
    <row r="43" spans="3:8" x14ac:dyDescent="0.25">
      <c r="C43" s="288">
        <v>40</v>
      </c>
      <c r="H43" s="288" t="s">
        <v>108</v>
      </c>
    </row>
    <row r="44" spans="3:8" x14ac:dyDescent="0.25">
      <c r="C44" s="288">
        <v>41</v>
      </c>
      <c r="H44" s="288" t="s">
        <v>109</v>
      </c>
    </row>
    <row r="45" spans="3:8" x14ac:dyDescent="0.25">
      <c r="C45" s="288">
        <v>42</v>
      </c>
      <c r="H45" s="288" t="s">
        <v>110</v>
      </c>
    </row>
    <row r="46" spans="3:8" x14ac:dyDescent="0.25">
      <c r="C46" s="288">
        <v>43</v>
      </c>
    </row>
    <row r="47" spans="3:8" x14ac:dyDescent="0.25">
      <c r="C47" s="288">
        <v>44</v>
      </c>
    </row>
    <row r="48" spans="3:8" x14ac:dyDescent="0.25">
      <c r="C48" s="288">
        <v>45</v>
      </c>
    </row>
    <row r="49" spans="3:3" x14ac:dyDescent="0.25">
      <c r="C49" s="288">
        <v>46</v>
      </c>
    </row>
    <row r="50" spans="3:3" x14ac:dyDescent="0.25">
      <c r="C50" s="288">
        <v>47</v>
      </c>
    </row>
    <row r="51" spans="3:3" x14ac:dyDescent="0.25">
      <c r="C51" s="288">
        <v>48</v>
      </c>
    </row>
    <row r="52" spans="3:3" x14ac:dyDescent="0.25">
      <c r="C52" s="288">
        <v>49</v>
      </c>
    </row>
    <row r="53" spans="3:3" x14ac:dyDescent="0.25">
      <c r="C53" s="288">
        <v>50</v>
      </c>
    </row>
  </sheetData>
  <sheetProtection sheet="1" objects="1" scenarios="1"/>
  <sortState xmlns:xlrd2="http://schemas.microsoft.com/office/spreadsheetml/2017/richdata2" ref="D4:D16">
    <sortCondition ref="D4:D16"/>
  </sortState>
  <mergeCells count="2">
    <mergeCell ref="G1:H1"/>
    <mergeCell ref="I1:J1"/>
  </mergeCells>
  <conditionalFormatting sqref="A4">
    <cfRule type="cellIs" dxfId="120" priority="10" operator="lessThan">
      <formula>0</formula>
    </cfRule>
  </conditionalFormatting>
  <conditionalFormatting sqref="D3:E3">
    <cfRule type="cellIs" dxfId="119" priority="5" operator="lessThan">
      <formula>0</formula>
    </cfRule>
  </conditionalFormatting>
  <conditionalFormatting sqref="G3">
    <cfRule type="cellIs" dxfId="118" priority="4" operator="lessThan">
      <formula>0</formula>
    </cfRule>
  </conditionalFormatting>
  <conditionalFormatting sqref="I3">
    <cfRule type="cellIs" dxfId="117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3"/>
  <sheetViews>
    <sheetView showGridLines="0" tabSelected="1" zoomScaleNormal="100" zoomScaleSheetLayoutView="100" workbookViewId="0">
      <selection activeCell="H72" sqref="H72"/>
    </sheetView>
  </sheetViews>
  <sheetFormatPr defaultColWidth="0" defaultRowHeight="12.75" zeroHeight="1" x14ac:dyDescent="0.25"/>
  <cols>
    <col min="1" max="1" width="2.28515625" style="16" customWidth="1"/>
    <col min="2" max="2" width="5.5703125" style="168" customWidth="1"/>
    <col min="3" max="10" width="17.28515625" style="16" customWidth="1"/>
    <col min="11" max="11" width="5.5703125" style="16" customWidth="1"/>
    <col min="12" max="12" width="2.28515625" style="16" customWidth="1"/>
    <col min="13" max="17" width="18.140625" style="16" hidden="1" customWidth="1"/>
    <col min="18" max="16384" width="9.140625" style="16" hidden="1"/>
  </cols>
  <sheetData>
    <row r="1" spans="1:15" ht="13.5" thickBot="1" x14ac:dyDescent="0.3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23.25" x14ac:dyDescent="0.25">
      <c r="A2" s="14"/>
      <c r="B2" s="17"/>
      <c r="C2" s="18" t="s">
        <v>111</v>
      </c>
      <c r="D2" s="19"/>
      <c r="E2" s="19"/>
      <c r="F2" s="19"/>
      <c r="G2" s="19"/>
      <c r="H2" s="19"/>
      <c r="I2" s="19"/>
      <c r="J2" s="19"/>
      <c r="K2" s="20"/>
      <c r="L2" s="14"/>
      <c r="M2" s="21"/>
      <c r="N2" s="21"/>
      <c r="O2" s="21"/>
    </row>
    <row r="3" spans="1:15" x14ac:dyDescent="0.25">
      <c r="A3" s="14"/>
      <c r="B3" s="22"/>
      <c r="C3" s="14"/>
      <c r="D3" s="14"/>
      <c r="E3" s="14"/>
      <c r="F3" s="14"/>
      <c r="G3" s="14"/>
      <c r="H3" s="14"/>
      <c r="I3" s="14"/>
      <c r="J3" s="14"/>
      <c r="K3" s="23"/>
      <c r="L3" s="14"/>
      <c r="M3" s="21"/>
      <c r="N3" s="21"/>
      <c r="O3" s="21"/>
    </row>
    <row r="4" spans="1:15" ht="21" x14ac:dyDescent="0.25">
      <c r="A4" s="14"/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7"/>
      <c r="L4" s="14"/>
      <c r="M4" s="21"/>
      <c r="N4" s="21"/>
      <c r="O4" s="21"/>
    </row>
    <row r="5" spans="1:15" ht="15.75" x14ac:dyDescent="0.25">
      <c r="A5" s="14"/>
      <c r="B5" s="28"/>
      <c r="C5" s="29" t="s">
        <v>113</v>
      </c>
      <c r="D5" s="29"/>
      <c r="E5" s="29"/>
      <c r="F5" s="29"/>
      <c r="G5" s="29"/>
      <c r="H5" s="29"/>
      <c r="I5" s="29"/>
      <c r="J5" s="29"/>
      <c r="K5" s="30"/>
      <c r="L5" s="31"/>
      <c r="M5" s="32"/>
      <c r="N5" s="32"/>
      <c r="O5" s="32"/>
    </row>
    <row r="6" spans="1:15" x14ac:dyDescent="0.25">
      <c r="A6" s="14"/>
      <c r="B6" s="33"/>
      <c r="C6" s="34" t="s">
        <v>114</v>
      </c>
      <c r="D6" s="35"/>
      <c r="E6" s="13" t="s">
        <v>115</v>
      </c>
      <c r="F6" s="39"/>
      <c r="G6" s="39"/>
      <c r="H6" s="39"/>
      <c r="I6" s="39"/>
      <c r="J6" s="39"/>
      <c r="K6" s="46"/>
      <c r="L6" s="14"/>
      <c r="M6" s="36"/>
      <c r="N6" s="37"/>
      <c r="O6" s="38"/>
    </row>
    <row r="7" spans="1:15" x14ac:dyDescent="0.25">
      <c r="A7" s="14"/>
      <c r="B7" s="33"/>
      <c r="C7" s="31" t="s">
        <v>116</v>
      </c>
      <c r="D7" s="39"/>
      <c r="E7" s="170" t="s">
        <v>51</v>
      </c>
      <c r="F7" s="170"/>
      <c r="G7" s="34" t="s">
        <v>117</v>
      </c>
      <c r="H7" s="34"/>
      <c r="I7" s="274">
        <f>SUM(J85:J86,J95,J104:J105,J114)</f>
        <v>0</v>
      </c>
      <c r="J7" s="34"/>
      <c r="K7" s="40"/>
      <c r="L7" s="14"/>
      <c r="M7" s="36"/>
      <c r="N7" s="37"/>
      <c r="O7" s="38"/>
    </row>
    <row r="8" spans="1:15" x14ac:dyDescent="0.25">
      <c r="A8" s="14"/>
      <c r="B8" s="33"/>
      <c r="C8" s="31" t="s">
        <v>118</v>
      </c>
      <c r="D8" s="39"/>
      <c r="E8" s="170"/>
      <c r="F8" s="170"/>
      <c r="G8" s="34" t="s">
        <v>119</v>
      </c>
      <c r="H8" s="34"/>
      <c r="I8" s="274">
        <f>SUM(J87,J96,J106,J115)</f>
        <v>0</v>
      </c>
      <c r="J8" s="34"/>
      <c r="K8" s="40"/>
      <c r="L8" s="14"/>
      <c r="M8" s="36"/>
      <c r="N8" s="37"/>
      <c r="O8" s="38"/>
    </row>
    <row r="9" spans="1:15" x14ac:dyDescent="0.25">
      <c r="A9" s="14"/>
      <c r="B9" s="33"/>
      <c r="C9" s="31" t="s">
        <v>120</v>
      </c>
      <c r="D9" s="35"/>
      <c r="E9" s="172">
        <v>2025</v>
      </c>
      <c r="F9" s="170"/>
      <c r="G9" s="34" t="s">
        <v>121</v>
      </c>
      <c r="H9" s="34"/>
      <c r="I9" s="274">
        <f>I768</f>
        <v>0</v>
      </c>
      <c r="J9" s="34"/>
      <c r="K9" s="40"/>
      <c r="L9" s="14"/>
      <c r="M9" s="36"/>
      <c r="N9" s="37"/>
      <c r="O9" s="38"/>
    </row>
    <row r="10" spans="1:15" x14ac:dyDescent="0.25">
      <c r="A10" s="14"/>
      <c r="B10" s="33"/>
      <c r="C10" s="34"/>
      <c r="D10" s="35"/>
      <c r="E10" s="13"/>
      <c r="F10" s="39"/>
      <c r="G10" s="41" t="s">
        <v>122</v>
      </c>
      <c r="H10" s="14"/>
      <c r="I10" s="277">
        <f>I7+I8-I9</f>
        <v>0</v>
      </c>
      <c r="J10" s="14"/>
      <c r="K10" s="23"/>
      <c r="L10" s="14"/>
      <c r="M10" s="36"/>
      <c r="N10" s="37"/>
      <c r="O10" s="38"/>
    </row>
    <row r="11" spans="1:15" x14ac:dyDescent="0.25">
      <c r="A11" s="14"/>
      <c r="B11" s="33"/>
      <c r="C11" s="34"/>
      <c r="D11" s="35"/>
      <c r="E11" s="13"/>
      <c r="F11" s="39"/>
      <c r="G11" s="41"/>
      <c r="H11" s="14"/>
      <c r="I11" s="42"/>
      <c r="J11" s="14"/>
      <c r="K11" s="23"/>
      <c r="L11" s="14"/>
      <c r="M11" s="36"/>
      <c r="N11" s="37"/>
      <c r="O11" s="38"/>
    </row>
    <row r="12" spans="1:15" x14ac:dyDescent="0.25">
      <c r="A12" s="14"/>
      <c r="B12" s="33"/>
      <c r="C12" s="34"/>
      <c r="D12" s="35"/>
      <c r="E12" s="13"/>
      <c r="F12" s="39"/>
      <c r="G12" s="41"/>
      <c r="H12" s="14"/>
      <c r="I12" s="42"/>
      <c r="J12" s="14"/>
      <c r="K12" s="23"/>
      <c r="L12" s="14"/>
      <c r="M12" s="36"/>
      <c r="N12" s="37"/>
      <c r="O12" s="38"/>
    </row>
    <row r="13" spans="1:15" ht="15.75" x14ac:dyDescent="0.25">
      <c r="A13" s="14"/>
      <c r="B13" s="43"/>
      <c r="C13" s="44" t="s">
        <v>123</v>
      </c>
      <c r="D13" s="44"/>
      <c r="E13" s="44"/>
      <c r="F13" s="44"/>
      <c r="G13" s="44"/>
      <c r="H13" s="44"/>
      <c r="I13" s="44"/>
      <c r="J13" s="44"/>
      <c r="K13" s="45"/>
      <c r="L13" s="14"/>
      <c r="M13" s="36"/>
      <c r="N13" s="37"/>
      <c r="O13" s="38"/>
    </row>
    <row r="14" spans="1:15" x14ac:dyDescent="0.25">
      <c r="A14" s="14"/>
      <c r="B14" s="33"/>
      <c r="C14" s="31" t="s">
        <v>124</v>
      </c>
      <c r="D14" s="35"/>
      <c r="E14" s="173"/>
      <c r="F14" s="174"/>
      <c r="G14" s="31" t="s">
        <v>125</v>
      </c>
      <c r="H14" s="35"/>
      <c r="I14" s="173"/>
      <c r="J14" s="174"/>
      <c r="K14" s="171"/>
      <c r="L14" s="14"/>
      <c r="M14" s="36"/>
      <c r="N14" s="37"/>
      <c r="O14" s="38"/>
    </row>
    <row r="15" spans="1:15" x14ac:dyDescent="0.25">
      <c r="A15" s="14"/>
      <c r="B15" s="33"/>
      <c r="C15" s="31" t="s">
        <v>126</v>
      </c>
      <c r="D15" s="35"/>
      <c r="E15" s="173"/>
      <c r="F15" s="174"/>
      <c r="G15" s="31" t="s">
        <v>127</v>
      </c>
      <c r="H15" s="35"/>
      <c r="I15" s="173"/>
      <c r="J15" s="174"/>
      <c r="K15" s="171"/>
      <c r="L15" s="14"/>
      <c r="M15" s="36"/>
      <c r="N15" s="37"/>
      <c r="O15" s="38"/>
    </row>
    <row r="16" spans="1:15" x14ac:dyDescent="0.25">
      <c r="A16" s="14"/>
      <c r="B16" s="33"/>
      <c r="C16" s="31" t="s">
        <v>128</v>
      </c>
      <c r="D16" s="35"/>
      <c r="E16" s="173"/>
      <c r="F16" s="174"/>
      <c r="G16" s="31" t="s">
        <v>129</v>
      </c>
      <c r="H16" s="35"/>
      <c r="I16" s="173"/>
      <c r="J16" s="174"/>
      <c r="K16" s="171"/>
      <c r="L16" s="14"/>
      <c r="M16" s="36"/>
      <c r="N16" s="37"/>
      <c r="O16" s="38"/>
    </row>
    <row r="17" spans="1:15" x14ac:dyDescent="0.25">
      <c r="A17" s="14"/>
      <c r="B17" s="33"/>
      <c r="C17" s="14"/>
      <c r="D17" s="14"/>
      <c r="E17" s="14"/>
      <c r="F17" s="14"/>
      <c r="G17" s="14"/>
      <c r="H17" s="14"/>
      <c r="I17" s="14"/>
      <c r="J17" s="14"/>
      <c r="K17" s="46"/>
      <c r="L17" s="14"/>
      <c r="M17" s="36"/>
      <c r="N17" s="37"/>
      <c r="O17" s="38"/>
    </row>
    <row r="18" spans="1:15" x14ac:dyDescent="0.25">
      <c r="A18" s="14"/>
      <c r="B18" s="33"/>
      <c r="C18" s="34"/>
      <c r="D18" s="35"/>
      <c r="E18" s="47"/>
      <c r="F18" s="35"/>
      <c r="G18" s="35"/>
      <c r="H18" s="35"/>
      <c r="I18" s="35"/>
      <c r="J18" s="35"/>
      <c r="K18" s="46"/>
      <c r="L18" s="35"/>
      <c r="M18" s="32"/>
      <c r="N18" s="37"/>
      <c r="O18" s="38"/>
    </row>
    <row r="19" spans="1:15" ht="15.75" x14ac:dyDescent="0.25">
      <c r="A19" s="14"/>
      <c r="B19" s="43"/>
      <c r="C19" s="44" t="s">
        <v>130</v>
      </c>
      <c r="D19" s="44"/>
      <c r="E19" s="44"/>
      <c r="F19" s="44"/>
      <c r="G19" s="44"/>
      <c r="H19" s="44"/>
      <c r="I19" s="44"/>
      <c r="J19" s="44"/>
      <c r="K19" s="45"/>
      <c r="L19" s="31"/>
      <c r="M19" s="32"/>
      <c r="N19" s="32"/>
      <c r="O19" s="32"/>
    </row>
    <row r="20" spans="1:15" x14ac:dyDescent="0.25">
      <c r="A20" s="14"/>
      <c r="B20" s="33"/>
      <c r="C20" s="34" t="s">
        <v>131</v>
      </c>
      <c r="D20" s="14"/>
      <c r="E20" s="175"/>
      <c r="F20" s="174"/>
      <c r="G20" s="34" t="s">
        <v>132</v>
      </c>
      <c r="H20" s="14"/>
      <c r="I20" s="176"/>
      <c r="J20" s="174"/>
      <c r="K20" s="171"/>
      <c r="L20" s="14"/>
      <c r="M20" s="32"/>
      <c r="N20" s="37"/>
      <c r="O20" s="38"/>
    </row>
    <row r="21" spans="1:15" x14ac:dyDescent="0.25">
      <c r="A21" s="14"/>
      <c r="B21" s="33"/>
      <c r="C21" s="34"/>
      <c r="D21" s="14"/>
      <c r="E21" s="14"/>
      <c r="F21" s="35"/>
      <c r="G21" s="14"/>
      <c r="H21" s="14"/>
      <c r="I21" s="14"/>
      <c r="J21" s="35"/>
      <c r="K21" s="46"/>
      <c r="L21" s="14"/>
      <c r="M21" s="32"/>
      <c r="N21" s="37"/>
      <c r="O21" s="38"/>
    </row>
    <row r="22" spans="1:15" x14ac:dyDescent="0.25">
      <c r="A22" s="14"/>
      <c r="B22" s="33"/>
      <c r="C22" s="34" t="s">
        <v>133</v>
      </c>
      <c r="D22" s="14"/>
      <c r="E22" s="14"/>
      <c r="F22" s="35"/>
      <c r="G22" s="34" t="s">
        <v>134</v>
      </c>
      <c r="H22" s="14"/>
      <c r="I22" s="14"/>
      <c r="J22" s="14"/>
      <c r="K22" s="46"/>
      <c r="L22" s="14"/>
      <c r="M22" s="32"/>
      <c r="N22" s="37"/>
      <c r="O22" s="38"/>
    </row>
    <row r="23" spans="1:15" x14ac:dyDescent="0.25">
      <c r="A23" s="14"/>
      <c r="B23" s="33"/>
      <c r="C23" s="47" t="s">
        <v>14</v>
      </c>
      <c r="D23" s="14"/>
      <c r="E23" s="275">
        <f>I33</f>
        <v>0</v>
      </c>
      <c r="F23" s="35"/>
      <c r="G23" s="47" t="s">
        <v>14</v>
      </c>
      <c r="H23" s="14"/>
      <c r="I23" s="275">
        <f>SUM(J85:J87)</f>
        <v>0</v>
      </c>
      <c r="J23" s="35"/>
      <c r="K23" s="46"/>
      <c r="L23" s="14"/>
      <c r="M23" s="32"/>
      <c r="N23" s="37"/>
      <c r="O23" s="38"/>
    </row>
    <row r="24" spans="1:15" x14ac:dyDescent="0.25">
      <c r="A24" s="14"/>
      <c r="B24" s="33"/>
      <c r="C24" s="47" t="s">
        <v>21</v>
      </c>
      <c r="D24" s="14"/>
      <c r="E24" s="275">
        <f>I34</f>
        <v>0</v>
      </c>
      <c r="F24" s="35"/>
      <c r="G24" s="47" t="s">
        <v>21</v>
      </c>
      <c r="H24" s="14"/>
      <c r="I24" s="275">
        <f>SUM(J95:J96)</f>
        <v>0</v>
      </c>
      <c r="J24" s="35"/>
      <c r="K24" s="46"/>
      <c r="L24" s="14"/>
      <c r="M24" s="32"/>
      <c r="N24" s="37"/>
      <c r="O24" s="38"/>
    </row>
    <row r="25" spans="1:15" x14ac:dyDescent="0.25">
      <c r="A25" s="14"/>
      <c r="B25" s="33"/>
      <c r="C25" s="47" t="s">
        <v>28</v>
      </c>
      <c r="D25" s="14"/>
      <c r="E25" s="275">
        <f>I35</f>
        <v>0</v>
      </c>
      <c r="F25" s="35"/>
      <c r="G25" s="47" t="s">
        <v>28</v>
      </c>
      <c r="H25" s="14"/>
      <c r="I25" s="275">
        <f>SUM(J104:J106)</f>
        <v>0</v>
      </c>
      <c r="J25" s="35"/>
      <c r="K25" s="46"/>
      <c r="L25" s="14"/>
      <c r="M25" s="32"/>
      <c r="N25" s="37"/>
      <c r="O25" s="38"/>
    </row>
    <row r="26" spans="1:15" x14ac:dyDescent="0.25">
      <c r="A26" s="14"/>
      <c r="B26" s="33"/>
      <c r="C26" s="47" t="s">
        <v>35</v>
      </c>
      <c r="D26" s="14"/>
      <c r="E26" s="275">
        <f>I36</f>
        <v>0</v>
      </c>
      <c r="F26" s="35"/>
      <c r="G26" s="47" t="s">
        <v>35</v>
      </c>
      <c r="H26" s="14"/>
      <c r="I26" s="275">
        <f>SUM(J114:J115)</f>
        <v>0</v>
      </c>
      <c r="J26" s="41"/>
      <c r="K26" s="46"/>
      <c r="L26" s="14"/>
      <c r="M26" s="32"/>
      <c r="N26" s="37"/>
      <c r="O26" s="38"/>
    </row>
    <row r="27" spans="1:15" x14ac:dyDescent="0.25">
      <c r="A27" s="14"/>
      <c r="B27" s="33"/>
      <c r="C27" s="34" t="s">
        <v>135</v>
      </c>
      <c r="D27" s="14"/>
      <c r="E27" s="276">
        <f>SUM(E23:E26)</f>
        <v>0</v>
      </c>
      <c r="F27" s="35"/>
      <c r="G27" s="34" t="s">
        <v>135</v>
      </c>
      <c r="H27" s="14"/>
      <c r="I27" s="276">
        <f>SUM(I23:I26)</f>
        <v>0</v>
      </c>
      <c r="J27" s="14"/>
      <c r="K27" s="46"/>
      <c r="L27" s="14"/>
      <c r="M27" s="32"/>
      <c r="N27" s="37"/>
      <c r="O27" s="38"/>
    </row>
    <row r="28" spans="1:15" x14ac:dyDescent="0.25">
      <c r="A28" s="14"/>
      <c r="B28" s="33"/>
      <c r="C28" s="34"/>
      <c r="D28" s="14"/>
      <c r="E28" s="14"/>
      <c r="F28" s="35"/>
      <c r="G28" s="41" t="s">
        <v>136</v>
      </c>
      <c r="H28" s="14"/>
      <c r="I28" s="277">
        <f>I27-E27</f>
        <v>0</v>
      </c>
      <c r="J28" s="35"/>
      <c r="K28" s="46"/>
      <c r="L28" s="14"/>
      <c r="M28" s="32"/>
      <c r="N28" s="37"/>
      <c r="O28" s="38"/>
    </row>
    <row r="29" spans="1:15" x14ac:dyDescent="0.25">
      <c r="A29" s="14"/>
      <c r="B29" s="33"/>
      <c r="C29" s="34"/>
      <c r="D29" s="14"/>
      <c r="E29" s="14"/>
      <c r="F29" s="35"/>
      <c r="G29" s="41"/>
      <c r="H29" s="14"/>
      <c r="I29" s="48"/>
      <c r="J29" s="35"/>
      <c r="K29" s="46"/>
      <c r="L29" s="14"/>
      <c r="M29" s="32"/>
      <c r="N29" s="37"/>
      <c r="O29" s="38"/>
    </row>
    <row r="30" spans="1:15" x14ac:dyDescent="0.25">
      <c r="A30" s="14"/>
      <c r="B30" s="33"/>
      <c r="C30" s="34"/>
      <c r="D30" s="14"/>
      <c r="E30" s="14"/>
      <c r="F30" s="35"/>
      <c r="G30" s="34"/>
      <c r="H30" s="14"/>
      <c r="I30" s="13"/>
      <c r="J30" s="35"/>
      <c r="K30" s="46"/>
      <c r="L30" s="14"/>
      <c r="M30" s="32"/>
      <c r="N30" s="37"/>
      <c r="O30" s="38"/>
    </row>
    <row r="31" spans="1:15" s="53" customFormat="1" ht="21" x14ac:dyDescent="0.25">
      <c r="A31" s="297"/>
      <c r="B31" s="49"/>
      <c r="C31" s="50" t="s">
        <v>137</v>
      </c>
      <c r="D31" s="51"/>
      <c r="E31" s="51"/>
      <c r="F31" s="51"/>
      <c r="G31" s="51"/>
      <c r="H31" s="51"/>
      <c r="I31" s="51"/>
      <c r="J31" s="51"/>
      <c r="K31" s="52"/>
      <c r="L31" s="297"/>
      <c r="M31" s="298"/>
      <c r="N31" s="298"/>
      <c r="O31" s="298"/>
    </row>
    <row r="32" spans="1:15" s="58" customFormat="1" ht="15.75" x14ac:dyDescent="0.25">
      <c r="A32" s="297"/>
      <c r="B32" s="54"/>
      <c r="C32" s="55"/>
      <c r="D32" s="56" t="s">
        <v>138</v>
      </c>
      <c r="E32" s="56" t="s">
        <v>113</v>
      </c>
      <c r="F32" s="56" t="s">
        <v>135</v>
      </c>
      <c r="G32" s="56"/>
      <c r="H32" s="56" t="s">
        <v>138</v>
      </c>
      <c r="I32" s="56" t="s">
        <v>113</v>
      </c>
      <c r="J32" s="56" t="s">
        <v>135</v>
      </c>
      <c r="K32" s="57"/>
      <c r="L32" s="297"/>
      <c r="M32" s="298"/>
      <c r="N32" s="298"/>
      <c r="O32" s="298"/>
    </row>
    <row r="33" spans="1:12" x14ac:dyDescent="0.25">
      <c r="A33" s="14"/>
      <c r="B33" s="59"/>
      <c r="C33" s="60" t="s">
        <v>139</v>
      </c>
      <c r="D33" s="61">
        <f>$H$244</f>
        <v>0</v>
      </c>
      <c r="E33" s="61">
        <f>$I$244</f>
        <v>0</v>
      </c>
      <c r="F33" s="62">
        <f>SUM(D33:E33)</f>
        <v>0</v>
      </c>
      <c r="G33" s="60" t="s">
        <v>14</v>
      </c>
      <c r="H33" s="61">
        <f>$H$339</f>
        <v>0</v>
      </c>
      <c r="I33" s="61">
        <f>$I$339</f>
        <v>0</v>
      </c>
      <c r="J33" s="63">
        <f>SUM(H33:I33)</f>
        <v>0</v>
      </c>
      <c r="K33" s="64"/>
      <c r="L33" s="14"/>
    </row>
    <row r="34" spans="1:12" x14ac:dyDescent="0.25">
      <c r="A34" s="14"/>
      <c r="B34" s="59"/>
      <c r="C34" s="60" t="s">
        <v>140</v>
      </c>
      <c r="D34" s="61">
        <f>$H$291</f>
        <v>0</v>
      </c>
      <c r="E34" s="61">
        <f>$I$291</f>
        <v>0</v>
      </c>
      <c r="F34" s="62">
        <f t="shared" ref="F34:F44" si="0">SUM(D34:E34)</f>
        <v>0</v>
      </c>
      <c r="G34" s="60" t="s">
        <v>21</v>
      </c>
      <c r="H34" s="61">
        <f>$H$481</f>
        <v>0</v>
      </c>
      <c r="I34" s="61">
        <f>$I$481</f>
        <v>0</v>
      </c>
      <c r="J34" s="63">
        <f t="shared" ref="J34:J36" si="1">SUM(H34:I34)</f>
        <v>0</v>
      </c>
      <c r="K34" s="65"/>
      <c r="L34" s="14"/>
    </row>
    <row r="35" spans="1:12" x14ac:dyDescent="0.25">
      <c r="A35" s="14"/>
      <c r="B35" s="59"/>
      <c r="C35" s="60" t="s">
        <v>141</v>
      </c>
      <c r="D35" s="61">
        <f>$H$338</f>
        <v>0</v>
      </c>
      <c r="E35" s="61">
        <f>$I$338</f>
        <v>0</v>
      </c>
      <c r="F35" s="62">
        <f t="shared" si="0"/>
        <v>0</v>
      </c>
      <c r="G35" s="60" t="s">
        <v>28</v>
      </c>
      <c r="H35" s="61">
        <f>$H$624</f>
        <v>0</v>
      </c>
      <c r="I35" s="61">
        <f>$I$624</f>
        <v>0</v>
      </c>
      <c r="J35" s="63">
        <f t="shared" si="1"/>
        <v>0</v>
      </c>
      <c r="K35" s="65"/>
      <c r="L35" s="14"/>
    </row>
    <row r="36" spans="1:12" x14ac:dyDescent="0.25">
      <c r="A36" s="14"/>
      <c r="B36" s="59"/>
      <c r="C36" s="60" t="s">
        <v>142</v>
      </c>
      <c r="D36" s="61">
        <f>$H$386</f>
        <v>0</v>
      </c>
      <c r="E36" s="61">
        <f>$I$386</f>
        <v>0</v>
      </c>
      <c r="F36" s="62">
        <f t="shared" si="0"/>
        <v>0</v>
      </c>
      <c r="G36" s="60" t="s">
        <v>35</v>
      </c>
      <c r="H36" s="61">
        <f>$H$766</f>
        <v>0</v>
      </c>
      <c r="I36" s="61">
        <f>$I$766</f>
        <v>0</v>
      </c>
      <c r="J36" s="63">
        <f t="shared" si="1"/>
        <v>0</v>
      </c>
      <c r="K36" s="65"/>
      <c r="L36" s="14"/>
    </row>
    <row r="37" spans="1:12" x14ac:dyDescent="0.25">
      <c r="A37" s="14"/>
      <c r="B37" s="59"/>
      <c r="C37" s="60" t="s">
        <v>143</v>
      </c>
      <c r="D37" s="61">
        <f>$H$433</f>
        <v>0</v>
      </c>
      <c r="E37" s="61">
        <f>$I$433</f>
        <v>0</v>
      </c>
      <c r="F37" s="62">
        <f t="shared" si="0"/>
        <v>0</v>
      </c>
      <c r="G37" s="66" t="s">
        <v>135</v>
      </c>
      <c r="H37" s="67">
        <f>SUM(H33:H36)</f>
        <v>0</v>
      </c>
      <c r="I37" s="68">
        <f>SUM(I33:I36)</f>
        <v>0</v>
      </c>
      <c r="J37" s="69">
        <f>SUM(J33:J36)</f>
        <v>0</v>
      </c>
      <c r="K37" s="65"/>
      <c r="L37" s="14"/>
    </row>
    <row r="38" spans="1:12" x14ac:dyDescent="0.25">
      <c r="A38" s="14"/>
      <c r="B38" s="59"/>
      <c r="C38" s="60" t="s">
        <v>144</v>
      </c>
      <c r="D38" s="61">
        <f>$H$480</f>
        <v>0</v>
      </c>
      <c r="E38" s="61">
        <f>$I$480</f>
        <v>0</v>
      </c>
      <c r="F38" s="62">
        <f t="shared" si="0"/>
        <v>0</v>
      </c>
      <c r="G38" s="60"/>
      <c r="H38" s="61"/>
      <c r="I38" s="61"/>
      <c r="J38" s="62"/>
      <c r="K38" s="65"/>
      <c r="L38" s="14"/>
    </row>
    <row r="39" spans="1:12" x14ac:dyDescent="0.25">
      <c r="A39" s="14"/>
      <c r="B39" s="59"/>
      <c r="C39" s="60" t="s">
        <v>145</v>
      </c>
      <c r="D39" s="61">
        <f>$H$529</f>
        <v>0</v>
      </c>
      <c r="E39" s="61">
        <f>$I$529</f>
        <v>0</v>
      </c>
      <c r="F39" s="62">
        <f t="shared" si="0"/>
        <v>0</v>
      </c>
      <c r="G39" s="60" t="s">
        <v>146</v>
      </c>
      <c r="H39" s="61">
        <f>$H$482</f>
        <v>0</v>
      </c>
      <c r="I39" s="61">
        <f>$I$482</f>
        <v>0</v>
      </c>
      <c r="J39" s="63">
        <f>SUM(H39:I39)</f>
        <v>0</v>
      </c>
      <c r="K39" s="65"/>
      <c r="L39" s="14"/>
    </row>
    <row r="40" spans="1:12" x14ac:dyDescent="0.25">
      <c r="A40" s="14"/>
      <c r="B40" s="59"/>
      <c r="C40" s="60" t="s">
        <v>147</v>
      </c>
      <c r="D40" s="61">
        <f>$H$576</f>
        <v>0</v>
      </c>
      <c r="E40" s="61">
        <f>$I$576</f>
        <v>0</v>
      </c>
      <c r="F40" s="62">
        <f t="shared" si="0"/>
        <v>0</v>
      </c>
      <c r="G40" s="60" t="s">
        <v>148</v>
      </c>
      <c r="H40" s="61">
        <f>$H$767</f>
        <v>0</v>
      </c>
      <c r="I40" s="61">
        <f>$I$767</f>
        <v>0</v>
      </c>
      <c r="J40" s="63">
        <f>SUM(H40:I40)</f>
        <v>0</v>
      </c>
      <c r="K40" s="65"/>
      <c r="L40" s="14"/>
    </row>
    <row r="41" spans="1:12" x14ac:dyDescent="0.25">
      <c r="A41" s="14"/>
      <c r="B41" s="59"/>
      <c r="C41" s="60" t="s">
        <v>149</v>
      </c>
      <c r="D41" s="61">
        <f>$H$623</f>
        <v>0</v>
      </c>
      <c r="E41" s="61">
        <f>$I$623</f>
        <v>0</v>
      </c>
      <c r="F41" s="62">
        <f t="shared" si="0"/>
        <v>0</v>
      </c>
      <c r="G41" s="66" t="s">
        <v>135</v>
      </c>
      <c r="H41" s="67">
        <f>SUM(H39:H40)</f>
        <v>0</v>
      </c>
      <c r="I41" s="68">
        <f>SUM(I39:I40)</f>
        <v>0</v>
      </c>
      <c r="J41" s="69">
        <f>SUM(J39:J40)</f>
        <v>0</v>
      </c>
      <c r="K41" s="65"/>
      <c r="L41" s="14"/>
    </row>
    <row r="42" spans="1:12" x14ac:dyDescent="0.25">
      <c r="A42" s="14"/>
      <c r="B42" s="59"/>
      <c r="C42" s="60" t="s">
        <v>150</v>
      </c>
      <c r="D42" s="61">
        <f>$H$671</f>
        <v>0</v>
      </c>
      <c r="E42" s="61">
        <f>$I$671</f>
        <v>0</v>
      </c>
      <c r="F42" s="62">
        <f t="shared" si="0"/>
        <v>0</v>
      </c>
      <c r="G42" s="60"/>
      <c r="H42" s="61"/>
      <c r="I42" s="61"/>
      <c r="J42" s="62"/>
      <c r="K42" s="65"/>
      <c r="L42" s="14"/>
    </row>
    <row r="43" spans="1:12" x14ac:dyDescent="0.25">
      <c r="A43" s="14"/>
      <c r="B43" s="59"/>
      <c r="C43" s="60" t="s">
        <v>151</v>
      </c>
      <c r="D43" s="61">
        <f>$H$718</f>
        <v>0</v>
      </c>
      <c r="E43" s="61">
        <f>$I$718</f>
        <v>0</v>
      </c>
      <c r="F43" s="62">
        <f t="shared" si="0"/>
        <v>0</v>
      </c>
      <c r="G43" s="60"/>
      <c r="H43" s="61"/>
      <c r="I43" s="61"/>
      <c r="J43" s="63"/>
      <c r="K43" s="65"/>
      <c r="L43" s="14"/>
    </row>
    <row r="44" spans="1:12" x14ac:dyDescent="0.25">
      <c r="A44" s="14"/>
      <c r="B44" s="59"/>
      <c r="C44" s="60" t="s">
        <v>152</v>
      </c>
      <c r="D44" s="61">
        <f>$H$765</f>
        <v>0</v>
      </c>
      <c r="E44" s="61">
        <f>$I$765</f>
        <v>0</v>
      </c>
      <c r="F44" s="62">
        <f t="shared" si="0"/>
        <v>0</v>
      </c>
      <c r="G44" s="60">
        <v>2024</v>
      </c>
      <c r="H44" s="61">
        <f>$H$768</f>
        <v>0</v>
      </c>
      <c r="I44" s="61">
        <f>$I$768</f>
        <v>0</v>
      </c>
      <c r="J44" s="63">
        <f>SUM(H44:I44)</f>
        <v>0</v>
      </c>
      <c r="K44" s="65"/>
      <c r="L44" s="14"/>
    </row>
    <row r="45" spans="1:12" x14ac:dyDescent="0.25">
      <c r="A45" s="14"/>
      <c r="B45" s="70"/>
      <c r="C45" s="66" t="s">
        <v>135</v>
      </c>
      <c r="D45" s="67">
        <f>SUM(D33:D44)</f>
        <v>0</v>
      </c>
      <c r="E45" s="68">
        <f>SUM(E33:E44)</f>
        <v>0</v>
      </c>
      <c r="F45" s="69">
        <f>SUM(F33:F44)</f>
        <v>0</v>
      </c>
      <c r="G45" s="66" t="s">
        <v>135</v>
      </c>
      <c r="H45" s="67">
        <f>H44</f>
        <v>0</v>
      </c>
      <c r="I45" s="68">
        <f>I44</f>
        <v>0</v>
      </c>
      <c r="J45" s="69">
        <f>J44</f>
        <v>0</v>
      </c>
      <c r="K45" s="71"/>
      <c r="L45" s="14"/>
    </row>
    <row r="46" spans="1:12" x14ac:dyDescent="0.25">
      <c r="A46" s="14"/>
      <c r="B46" s="22"/>
      <c r="C46" s="14"/>
      <c r="D46" s="14"/>
      <c r="E46" s="14"/>
      <c r="F46" s="14"/>
      <c r="G46" s="14"/>
      <c r="H46" s="14"/>
      <c r="I46" s="14"/>
      <c r="J46" s="14"/>
      <c r="K46" s="23"/>
      <c r="L46" s="14"/>
    </row>
    <row r="47" spans="1:12" x14ac:dyDescent="0.25">
      <c r="A47" s="14"/>
      <c r="B47" s="22"/>
      <c r="C47" s="14"/>
      <c r="D47" s="14"/>
      <c r="E47" s="14"/>
      <c r="F47" s="14"/>
      <c r="G47" s="14"/>
      <c r="H47" s="14"/>
      <c r="I47" s="14"/>
      <c r="J47" s="14"/>
      <c r="K47" s="23"/>
      <c r="L47" s="14"/>
    </row>
    <row r="48" spans="1:12" ht="21" x14ac:dyDescent="0.25">
      <c r="A48" s="14"/>
      <c r="B48" s="49"/>
      <c r="C48" s="50" t="s">
        <v>153</v>
      </c>
      <c r="D48" s="51"/>
      <c r="E48" s="51"/>
      <c r="F48" s="51"/>
      <c r="G48" s="51"/>
      <c r="H48" s="51"/>
      <c r="I48" s="51"/>
      <c r="J48" s="51"/>
      <c r="K48" s="52"/>
      <c r="L48" s="14"/>
    </row>
    <row r="49" spans="1:12" s="58" customFormat="1" ht="63" x14ac:dyDescent="0.25">
      <c r="A49" s="297"/>
      <c r="B49" s="72"/>
      <c r="C49" s="55" t="s">
        <v>154</v>
      </c>
      <c r="D49" s="73" t="s">
        <v>13</v>
      </c>
      <c r="E49" s="73" t="s">
        <v>20</v>
      </c>
      <c r="F49" s="73" t="s">
        <v>27</v>
      </c>
      <c r="G49" s="73" t="s">
        <v>34</v>
      </c>
      <c r="H49" s="73" t="s">
        <v>24</v>
      </c>
      <c r="I49" s="73" t="s">
        <v>155</v>
      </c>
      <c r="J49" s="56" t="s">
        <v>135</v>
      </c>
      <c r="K49" s="74"/>
      <c r="L49" s="297"/>
    </row>
    <row r="50" spans="1:12" x14ac:dyDescent="0.25">
      <c r="A50" s="14"/>
      <c r="B50" s="75"/>
      <c r="C50" s="60" t="s">
        <v>139</v>
      </c>
      <c r="D50" s="61">
        <f>SUMIF($D$204:$D$243,"Fopag, Encargos, Benefícios e Capacitação",$H$204:$H$243)</f>
        <v>0</v>
      </c>
      <c r="E50" s="61">
        <f>SUMIF($D$204:$D$243,"Passagens, Diárias e Indenizações",$H$204:$H$243)</f>
        <v>0</v>
      </c>
      <c r="F50" s="61">
        <f>SUMIF($D$204:$D$243,"Manutenção preventiva e corretiva",$H$204:$H$243)</f>
        <v>0</v>
      </c>
      <c r="G50" s="61">
        <f>SUMIF($D$204:$D$243,"Combustível",$H$204:$H$243)</f>
        <v>0</v>
      </c>
      <c r="H50" s="61">
        <f>SUMIF($D$204:$D$243,"Patrocínio",$H$204:$H$243)</f>
        <v>0</v>
      </c>
      <c r="I50" s="61">
        <f>SUMIF($D$204:$D$243,"Outros (Justificar)",$H$204:$H$243)</f>
        <v>0</v>
      </c>
      <c r="J50" s="63">
        <f>SUM(D50:I50)</f>
        <v>0</v>
      </c>
      <c r="K50" s="65"/>
      <c r="L50" s="14"/>
    </row>
    <row r="51" spans="1:12" x14ac:dyDescent="0.25">
      <c r="A51" s="14"/>
      <c r="B51" s="59"/>
      <c r="C51" s="60" t="s">
        <v>140</v>
      </c>
      <c r="D51" s="61">
        <f>SUMIF($D$251:$D$290,"Fopag, Encargos, Benefícios e Capacitação",$H$251:$H$290)</f>
        <v>0</v>
      </c>
      <c r="E51" s="61">
        <f>SUMIF($D$251:$D$290,"Passagens, Diárias e Indenizações",$H$251:$H$290)</f>
        <v>0</v>
      </c>
      <c r="F51" s="61">
        <f>SUMIF($D$251:$D$290,"Manutenção preventiva e corretiva",$H$251:$H$290)</f>
        <v>0</v>
      </c>
      <c r="G51" s="61">
        <f>SUMIF($D$251:$D$290,"Combustível",$H$251:$H$290)</f>
        <v>0</v>
      </c>
      <c r="H51" s="61">
        <f>SUMIF($D$251:$D$290,"Patrocínio",$H$251:$H$290)</f>
        <v>0</v>
      </c>
      <c r="I51" s="61">
        <f>SUMIF($D$251:$D$290,"Outros (Justificar)",$H$251:$H$290)</f>
        <v>0</v>
      </c>
      <c r="J51" s="63">
        <f>SUM(D51:I51)</f>
        <v>0</v>
      </c>
      <c r="K51" s="65"/>
      <c r="L51" s="14"/>
    </row>
    <row r="52" spans="1:12" x14ac:dyDescent="0.25">
      <c r="A52" s="14"/>
      <c r="B52" s="59"/>
      <c r="C52" s="60" t="s">
        <v>141</v>
      </c>
      <c r="D52" s="61">
        <f>SUMIF($D$298:$D$337,"Fopag, Encargos, Benefícios e Capacitação",$H$298:$H$337)</f>
        <v>0</v>
      </c>
      <c r="E52" s="61">
        <f>SUMIF($D$298:$D$337,"Passagens, Diárias e Indenizações",$H$298:$H$337)</f>
        <v>0</v>
      </c>
      <c r="F52" s="61">
        <f>SUMIF($D$298:$D$337,"Manutenção preventiva e corretiva",$H$298:$H$337)</f>
        <v>0</v>
      </c>
      <c r="G52" s="61">
        <f>SUMIF($D$298:$D$337,"Combustível",$H$298:$H$337)</f>
        <v>0</v>
      </c>
      <c r="H52" s="61">
        <f>SUMIF($D$298:$D$337,"Patrocínio",$H$298:$H$337)</f>
        <v>0</v>
      </c>
      <c r="I52" s="61">
        <f>SUMIF($D$298:$D$337,"Outros (Justificar)",$H$298:$H$337)</f>
        <v>0</v>
      </c>
      <c r="J52" s="63">
        <f t="shared" ref="J52:J60" si="2">SUM(D52:I52)</f>
        <v>0</v>
      </c>
      <c r="K52" s="65"/>
      <c r="L52" s="14"/>
    </row>
    <row r="53" spans="1:12" x14ac:dyDescent="0.25">
      <c r="A53" s="14"/>
      <c r="B53" s="59"/>
      <c r="C53" s="60" t="s">
        <v>142</v>
      </c>
      <c r="D53" s="61">
        <f>SUMIF($D$346:$D$385,"Fopag, Encargos, Benefícios e Capacitação",$H$346:$H$385)</f>
        <v>0</v>
      </c>
      <c r="E53" s="61">
        <f>SUMIF($D$346:$D$385,"Passagens, Diárias e Indenizações",$H$346:$H$385)</f>
        <v>0</v>
      </c>
      <c r="F53" s="61">
        <f>SUMIF($D$346:$D$385,"Manutenção preventiva e corretiva",$H$346:$H$385)</f>
        <v>0</v>
      </c>
      <c r="G53" s="61">
        <f>SUMIF($D$346:$D$385,"Combustível",$H$346:$H$385)</f>
        <v>0</v>
      </c>
      <c r="H53" s="61">
        <f>SUMIF($D$346:$D$385,"Patrocínio",$H$346:$H$385)</f>
        <v>0</v>
      </c>
      <c r="I53" s="61">
        <f>SUMIF($D$346:$D$385,"Outros (Justificar)",$H$346:$H$385)</f>
        <v>0</v>
      </c>
      <c r="J53" s="63">
        <f t="shared" si="2"/>
        <v>0</v>
      </c>
      <c r="K53" s="65"/>
      <c r="L53" s="14"/>
    </row>
    <row r="54" spans="1:12" x14ac:dyDescent="0.25">
      <c r="A54" s="14"/>
      <c r="B54" s="59"/>
      <c r="C54" s="60" t="s">
        <v>143</v>
      </c>
      <c r="D54" s="61">
        <f>SUMIF($D$393:$D$432,"Fopag, Encargos, Benefícios e Capacitação",$H$393:$H$432)</f>
        <v>0</v>
      </c>
      <c r="E54" s="61">
        <f>SUMIF($D$393:$D$432,"Passagens, Diárias e Indenizações",$H$393:$H$432)</f>
        <v>0</v>
      </c>
      <c r="F54" s="61">
        <f>SUMIF($D$393:$D$432,"Manutenção preventiva e corretiva",$H$393:$H$432)</f>
        <v>0</v>
      </c>
      <c r="G54" s="61">
        <f>SUMIF($D$393:$D$432,"Combustível",$H$393:$H$432)</f>
        <v>0</v>
      </c>
      <c r="H54" s="61">
        <f>SUMIF($D$393:$D$432,"Patrocínio",$H$393:$H$432)</f>
        <v>0</v>
      </c>
      <c r="I54" s="61">
        <f>SUMIF($D$393:$D$432,"Outros (Justificar)",$H$393:$H$432)</f>
        <v>0</v>
      </c>
      <c r="J54" s="63">
        <f t="shared" si="2"/>
        <v>0</v>
      </c>
      <c r="K54" s="65"/>
      <c r="L54" s="14"/>
    </row>
    <row r="55" spans="1:12" x14ac:dyDescent="0.25">
      <c r="A55" s="14"/>
      <c r="B55" s="59"/>
      <c r="C55" s="60" t="s">
        <v>144</v>
      </c>
      <c r="D55" s="61">
        <f>SUMIF($D$440:$D$479,"Fopag, Encargos, Benefícios e Capacitação",$H$440:$H$479)</f>
        <v>0</v>
      </c>
      <c r="E55" s="61">
        <f>SUMIF($D$440:$D$479,"Passagens, Diárias e Indenizações",$H$440:$H$479)</f>
        <v>0</v>
      </c>
      <c r="F55" s="61">
        <f>SUMIF($D$440:$D$479,"Manutenção preventiva e corretiva",$H$440:$H$479)</f>
        <v>0</v>
      </c>
      <c r="G55" s="61">
        <f>SUMIF($D$440:$D$479,"Combustível",$H$440:$H$479)</f>
        <v>0</v>
      </c>
      <c r="H55" s="61">
        <f>SUMIF($D$440:$D$479,"Patrocínio",$H$440:$H$479)</f>
        <v>0</v>
      </c>
      <c r="I55" s="61">
        <f>SUMIF($D$440:$D$479,"Outros (Justificar)",$H$440:$H$479)</f>
        <v>0</v>
      </c>
      <c r="J55" s="63">
        <f t="shared" si="2"/>
        <v>0</v>
      </c>
      <c r="K55" s="65"/>
      <c r="L55" s="14"/>
    </row>
    <row r="56" spans="1:12" x14ac:dyDescent="0.25">
      <c r="A56" s="14"/>
      <c r="B56" s="59"/>
      <c r="C56" s="60" t="s">
        <v>145</v>
      </c>
      <c r="D56" s="61">
        <f>SUMIF($D$489:$D$528,"Fopag, Encargos, Benefícios e Capacitação",$H$489:$H$528)</f>
        <v>0</v>
      </c>
      <c r="E56" s="61">
        <f>SUMIF($D$489:$D$528,"Passagens, Diárias e Indenizações",$H$489:$H$528)</f>
        <v>0</v>
      </c>
      <c r="F56" s="61">
        <f>SUMIF($D$489:$D$528,"Manutenção preventiva e corretiva",$H$489:$H$528)</f>
        <v>0</v>
      </c>
      <c r="G56" s="61">
        <f>SUMIF($D$489:$D$528,"Combustível",$H$489:$H$528)</f>
        <v>0</v>
      </c>
      <c r="H56" s="61">
        <f>SUMIF($D$489:$D$528,"Patrocínio",$H$489:$H$528)</f>
        <v>0</v>
      </c>
      <c r="I56" s="61">
        <f>SUMIF($D$489:$D$528,"Outros (Justificar)",$H$489:$H$528)</f>
        <v>0</v>
      </c>
      <c r="J56" s="63">
        <f t="shared" si="2"/>
        <v>0</v>
      </c>
      <c r="K56" s="65"/>
      <c r="L56" s="14"/>
    </row>
    <row r="57" spans="1:12" x14ac:dyDescent="0.25">
      <c r="A57" s="14"/>
      <c r="B57" s="59"/>
      <c r="C57" s="60" t="s">
        <v>147</v>
      </c>
      <c r="D57" s="61">
        <f>SUMIF($D$536:$D$575,"Fopag, Encargos, Benefícios e Capacitação",$H$536:$H$575)</f>
        <v>0</v>
      </c>
      <c r="E57" s="61">
        <f>SUMIF($D$536:$D$575,"Passagens, Diárias e Indenizações",$H$536:$H$575)</f>
        <v>0</v>
      </c>
      <c r="F57" s="61">
        <f>SUMIF($D$536:$D$575,"Manutenção preventiva e corretiva",$H$536:$H$575)</f>
        <v>0</v>
      </c>
      <c r="G57" s="61">
        <f>SUMIF($D$536:$D$575,"Combustível",$H$536:$H$575)</f>
        <v>0</v>
      </c>
      <c r="H57" s="61">
        <f>SUMIF($D$536:$D$575,"Patrocínio",$H$536:$H$575)</f>
        <v>0</v>
      </c>
      <c r="I57" s="61">
        <f>SUMIF($D$536:$D$575,"Outros (Justificar)",$H$536:$H$575)</f>
        <v>0</v>
      </c>
      <c r="J57" s="63">
        <f t="shared" si="2"/>
        <v>0</v>
      </c>
      <c r="K57" s="65"/>
      <c r="L57" s="14"/>
    </row>
    <row r="58" spans="1:12" x14ac:dyDescent="0.25">
      <c r="A58" s="14"/>
      <c r="B58" s="59"/>
      <c r="C58" s="60" t="s">
        <v>149</v>
      </c>
      <c r="D58" s="61">
        <f>SUMIF($D$583:$D$622,"Fopag, Encargos, Benefícios e Capacitação",$H$583:$H$622)</f>
        <v>0</v>
      </c>
      <c r="E58" s="61">
        <f>SUMIF($D$583:$D$622,"Passagens, Diárias e Indenizações",$H$583:$H$622)</f>
        <v>0</v>
      </c>
      <c r="F58" s="61">
        <f>SUMIF($D$583:$D$622,"Manutenção preventiva e corretiva",$H$583:$H$622)</f>
        <v>0</v>
      </c>
      <c r="G58" s="61">
        <f>SUMIF($D$583:$D$622,"Combustível",$H$583:$H$622)</f>
        <v>0</v>
      </c>
      <c r="H58" s="61">
        <f>SUMIF($D$583:$D$622,"Patrocínio",$H$583:$H$622)</f>
        <v>0</v>
      </c>
      <c r="I58" s="61">
        <f>SUMIF($D$583:$D$622,"Outros (Justificar)",$H$583:$H$622)</f>
        <v>0</v>
      </c>
      <c r="J58" s="63">
        <f t="shared" si="2"/>
        <v>0</v>
      </c>
      <c r="K58" s="65"/>
      <c r="L58" s="14"/>
    </row>
    <row r="59" spans="1:12" x14ac:dyDescent="0.25">
      <c r="A59" s="14"/>
      <c r="B59" s="59"/>
      <c r="C59" s="60" t="s">
        <v>150</v>
      </c>
      <c r="D59" s="61">
        <f>SUMIF($D$631:$D$670,"Fopag, Encargos, Benefícios e Capacitação",$H$631:$H$670)</f>
        <v>0</v>
      </c>
      <c r="E59" s="61">
        <f>SUMIF($D$631:$D$670,"Passagens, Diárias e Indenizações",$H$631:$H$670)</f>
        <v>0</v>
      </c>
      <c r="F59" s="61">
        <f>SUMIF($D$631:$D$670,"Manutenção preventiva e corretiva",$H$631:$H$670)</f>
        <v>0</v>
      </c>
      <c r="G59" s="61">
        <f>SUMIF($D$631:$D$670,"Combustível",$H$631:$H$670)</f>
        <v>0</v>
      </c>
      <c r="H59" s="61">
        <f>SUMIF($D$631:$D$670,"Patrocínio",$H$631:$H$670)</f>
        <v>0</v>
      </c>
      <c r="I59" s="61">
        <f>SUMIF($D$631:$D$670,"Outros (Justificar)",$H$631:$H$670)</f>
        <v>0</v>
      </c>
      <c r="J59" s="63">
        <f t="shared" si="2"/>
        <v>0</v>
      </c>
      <c r="K59" s="65"/>
      <c r="L59" s="14"/>
    </row>
    <row r="60" spans="1:12" x14ac:dyDescent="0.25">
      <c r="A60" s="14"/>
      <c r="B60" s="59"/>
      <c r="C60" s="60" t="s">
        <v>151</v>
      </c>
      <c r="D60" s="61">
        <f>SUMIF($D$678:$D$717,"Fopag, Encargos, Benefícios e Capacitação",$H$678:$H$717)</f>
        <v>0</v>
      </c>
      <c r="E60" s="61">
        <f>SUMIF($D$678:$D$717,"Passagens, Diárias e Indenizações",$H$678:$H$717)</f>
        <v>0</v>
      </c>
      <c r="F60" s="61">
        <f>SUMIF($D$678:$D$717,"Manutenção preventiva e corretiva",$H$678:$H$717)</f>
        <v>0</v>
      </c>
      <c r="G60" s="61">
        <f>SUMIF($D$678:$D$717,"Combustível",$H$678:$H$717)</f>
        <v>0</v>
      </c>
      <c r="H60" s="61">
        <f>SUMIF($D$678:$D$717,"Patrocínio",$H$678:$H$717)</f>
        <v>0</v>
      </c>
      <c r="I60" s="61">
        <f>SUMIF($D$678:$D$717,"Outros (Justificar)",$H$678:$H$717)</f>
        <v>0</v>
      </c>
      <c r="J60" s="63">
        <f t="shared" si="2"/>
        <v>0</v>
      </c>
      <c r="K60" s="65"/>
      <c r="L60" s="14"/>
    </row>
    <row r="61" spans="1:12" x14ac:dyDescent="0.25">
      <c r="A61" s="14"/>
      <c r="B61" s="59"/>
      <c r="C61" s="60" t="s">
        <v>152</v>
      </c>
      <c r="D61" s="61">
        <f>SUMIF($D$725:$D$764,"Fopag, Encargos, Benefícios e Capacitação",$H$725:$H$764)</f>
        <v>0</v>
      </c>
      <c r="E61" s="61">
        <f>SUMIF($D$725:$D$764,"Passagens, Diárias e Indenizações",$H$725:$H$764)</f>
        <v>0</v>
      </c>
      <c r="F61" s="61">
        <f>SUMIF($D$725:$D$764,"Manutenção preventiva e corretiva",$H$725:$H$764)</f>
        <v>0</v>
      </c>
      <c r="G61" s="61">
        <f>SUMIF($D$725:$D$764,"Combustível",$H$725:$H$764)</f>
        <v>0</v>
      </c>
      <c r="H61" s="61">
        <f>SUMIF($D$725:$D$764,"Patrocínio",$H$725:$H$764)</f>
        <v>0</v>
      </c>
      <c r="I61" s="61">
        <f>SUMIF($D$725:$D$764,"Outros (Justificar)",$H$725:$H$764)</f>
        <v>0</v>
      </c>
      <c r="J61" s="63">
        <f>SUM(D61:I61)</f>
        <v>0</v>
      </c>
      <c r="K61" s="65"/>
      <c r="L61" s="14"/>
    </row>
    <row r="62" spans="1:12" s="78" customFormat="1" x14ac:dyDescent="0.25">
      <c r="A62" s="41"/>
      <c r="B62" s="76"/>
      <c r="C62" s="66" t="s">
        <v>135</v>
      </c>
      <c r="D62" s="68">
        <f>SUM(D50:D61)</f>
        <v>0</v>
      </c>
      <c r="E62" s="68">
        <f t="shared" ref="E62:J62" si="3">SUM(E50:E61)</f>
        <v>0</v>
      </c>
      <c r="F62" s="68">
        <f t="shared" si="3"/>
        <v>0</v>
      </c>
      <c r="G62" s="68">
        <f t="shared" si="3"/>
        <v>0</v>
      </c>
      <c r="H62" s="68">
        <f t="shared" si="3"/>
        <v>0</v>
      </c>
      <c r="I62" s="68">
        <f t="shared" si="3"/>
        <v>0</v>
      </c>
      <c r="J62" s="77">
        <f t="shared" si="3"/>
        <v>0</v>
      </c>
      <c r="K62" s="71"/>
      <c r="L62" s="41"/>
    </row>
    <row r="63" spans="1:12" x14ac:dyDescent="0.25">
      <c r="A63" s="14"/>
      <c r="B63" s="79"/>
      <c r="C63" s="14"/>
      <c r="D63" s="14"/>
      <c r="E63" s="14"/>
      <c r="F63" s="14"/>
      <c r="G63" s="14"/>
      <c r="H63" s="14"/>
      <c r="I63" s="14"/>
      <c r="J63" s="14"/>
      <c r="K63" s="23"/>
      <c r="L63" s="14"/>
    </row>
    <row r="64" spans="1:12" x14ac:dyDescent="0.25">
      <c r="A64" s="14"/>
      <c r="B64" s="79"/>
      <c r="C64" s="14"/>
      <c r="D64" s="14"/>
      <c r="E64" s="14"/>
      <c r="F64" s="14"/>
      <c r="G64" s="14"/>
      <c r="H64" s="14"/>
      <c r="I64" s="14"/>
      <c r="J64" s="14"/>
      <c r="K64" s="23"/>
      <c r="L64" s="14"/>
    </row>
    <row r="65" spans="1:12" ht="21" x14ac:dyDescent="0.25">
      <c r="A65" s="14"/>
      <c r="B65" s="80" t="s">
        <v>156</v>
      </c>
      <c r="C65" s="50"/>
      <c r="D65" s="51"/>
      <c r="E65" s="51"/>
      <c r="F65" s="51"/>
      <c r="G65" s="51"/>
      <c r="H65" s="51"/>
      <c r="I65" s="51"/>
      <c r="J65" s="51"/>
      <c r="K65" s="81"/>
      <c r="L65" s="14"/>
    </row>
    <row r="66" spans="1:12" x14ac:dyDescent="0.25">
      <c r="A66" s="14"/>
      <c r="B66" s="177"/>
      <c r="C66" s="178"/>
      <c r="D66" s="178"/>
      <c r="E66" s="178"/>
      <c r="F66" s="178"/>
      <c r="G66" s="179"/>
      <c r="H66" s="178"/>
      <c r="I66" s="178"/>
      <c r="J66" s="178"/>
      <c r="K66" s="180"/>
      <c r="L66" s="14"/>
    </row>
    <row r="67" spans="1:12" x14ac:dyDescent="0.25">
      <c r="A67" s="14"/>
      <c r="B67" s="181"/>
      <c r="C67" s="182"/>
      <c r="D67" s="182"/>
      <c r="E67" s="182"/>
      <c r="F67" s="183"/>
      <c r="G67" s="184"/>
      <c r="H67" s="182"/>
      <c r="I67" s="182"/>
      <c r="J67" s="182"/>
      <c r="K67" s="185"/>
      <c r="L67" s="14"/>
    </row>
    <row r="68" spans="1:12" x14ac:dyDescent="0.25">
      <c r="A68" s="14"/>
      <c r="B68" s="181"/>
      <c r="C68" s="182"/>
      <c r="D68" s="182"/>
      <c r="E68" s="182"/>
      <c r="F68" s="183"/>
      <c r="G68" s="184"/>
      <c r="H68" s="186"/>
      <c r="I68" s="186"/>
      <c r="J68" s="186"/>
      <c r="K68" s="185"/>
      <c r="L68" s="14"/>
    </row>
    <row r="69" spans="1:12" x14ac:dyDescent="0.25">
      <c r="A69" s="14"/>
      <c r="B69" s="181"/>
      <c r="C69" s="182"/>
      <c r="D69" s="182"/>
      <c r="E69" s="182"/>
      <c r="F69" s="183"/>
      <c r="G69" s="184"/>
      <c r="H69" s="182"/>
      <c r="I69" s="182"/>
      <c r="J69" s="182"/>
      <c r="K69" s="185"/>
      <c r="L69" s="14"/>
    </row>
    <row r="70" spans="1:12" x14ac:dyDescent="0.25">
      <c r="A70" s="14"/>
      <c r="B70" s="181"/>
      <c r="C70" s="182"/>
      <c r="D70" s="182"/>
      <c r="E70" s="182"/>
      <c r="F70" s="183"/>
      <c r="G70" s="184"/>
      <c r="H70" s="182"/>
      <c r="I70" s="182"/>
      <c r="J70" s="182"/>
      <c r="K70" s="185"/>
      <c r="L70" s="14"/>
    </row>
    <row r="71" spans="1:12" x14ac:dyDescent="0.25">
      <c r="A71" s="14"/>
      <c r="B71" s="181"/>
      <c r="C71" s="182"/>
      <c r="D71" s="182"/>
      <c r="E71" s="182"/>
      <c r="F71" s="183"/>
      <c r="G71" s="184"/>
      <c r="H71" s="182"/>
      <c r="I71" s="182"/>
      <c r="J71" s="182"/>
      <c r="K71" s="185"/>
      <c r="L71" s="14"/>
    </row>
    <row r="72" spans="1:12" x14ac:dyDescent="0.25">
      <c r="A72" s="14"/>
      <c r="B72" s="181"/>
      <c r="C72" s="178" t="s">
        <v>157</v>
      </c>
      <c r="D72" s="178"/>
      <c r="E72" s="178"/>
      <c r="F72" s="183"/>
      <c r="G72" s="184"/>
      <c r="H72" s="178" t="s">
        <v>158</v>
      </c>
      <c r="I72" s="178"/>
      <c r="J72" s="178"/>
      <c r="K72" s="185"/>
      <c r="L72" s="14"/>
    </row>
    <row r="73" spans="1:12" x14ac:dyDescent="0.25">
      <c r="A73" s="14"/>
      <c r="B73" s="187"/>
      <c r="C73" s="188" t="s">
        <v>159</v>
      </c>
      <c r="D73" s="188"/>
      <c r="E73" s="188"/>
      <c r="F73" s="189"/>
      <c r="G73" s="190"/>
      <c r="H73" s="188" t="s">
        <v>160</v>
      </c>
      <c r="I73" s="188"/>
      <c r="J73" s="188"/>
      <c r="K73" s="191"/>
      <c r="L73" s="14"/>
    </row>
    <row r="74" spans="1:12" x14ac:dyDescent="0.25">
      <c r="A74" s="14"/>
      <c r="B74" s="187"/>
      <c r="C74" s="186"/>
      <c r="D74" s="186"/>
      <c r="E74" s="186"/>
      <c r="F74" s="189"/>
      <c r="G74" s="190"/>
      <c r="H74" s="188" t="s">
        <v>161</v>
      </c>
      <c r="I74" s="188"/>
      <c r="J74" s="188"/>
      <c r="K74" s="191"/>
      <c r="L74" s="14"/>
    </row>
    <row r="75" spans="1:12" x14ac:dyDescent="0.25">
      <c r="A75" s="14"/>
      <c r="B75" s="187"/>
      <c r="C75" s="192"/>
      <c r="D75" s="192"/>
      <c r="E75" s="192"/>
      <c r="F75" s="189"/>
      <c r="G75" s="190"/>
      <c r="H75" s="192"/>
      <c r="I75" s="192"/>
      <c r="J75" s="192"/>
      <c r="K75" s="191"/>
      <c r="L75" s="14"/>
    </row>
    <row r="76" spans="1:12" x14ac:dyDescent="0.25">
      <c r="A76" s="14"/>
      <c r="B76" s="82" t="s">
        <v>162</v>
      </c>
      <c r="C76" s="83"/>
      <c r="D76" s="83"/>
      <c r="E76" s="83"/>
      <c r="F76" s="83"/>
      <c r="G76" s="83"/>
      <c r="H76" s="83"/>
      <c r="I76" s="83"/>
      <c r="J76" s="83"/>
      <c r="K76" s="84"/>
      <c r="L76" s="14"/>
    </row>
    <row r="77" spans="1:12" x14ac:dyDescent="0.25">
      <c r="A77" s="14"/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14"/>
    </row>
    <row r="78" spans="1:12" ht="15.75" x14ac:dyDescent="0.25">
      <c r="A78" s="14"/>
      <c r="B78" s="88"/>
      <c r="C78" s="89"/>
      <c r="D78" s="89"/>
      <c r="E78" s="355" t="s">
        <v>163</v>
      </c>
      <c r="F78" s="355"/>
      <c r="G78" s="355"/>
      <c r="H78" s="355"/>
      <c r="I78" s="89"/>
      <c r="J78" s="89"/>
      <c r="K78" s="90"/>
      <c r="L78" s="14"/>
    </row>
    <row r="79" spans="1:12" x14ac:dyDescent="0.25">
      <c r="A79" s="14"/>
      <c r="B79" s="91"/>
      <c r="C79" s="92"/>
      <c r="D79" s="92"/>
      <c r="E79" s="93"/>
      <c r="F79" s="93"/>
      <c r="G79" s="93"/>
      <c r="H79" s="93"/>
      <c r="I79" s="92"/>
      <c r="J79" s="92"/>
      <c r="K79" s="94"/>
      <c r="L79" s="14"/>
    </row>
    <row r="80" spans="1:12" x14ac:dyDescent="0.25">
      <c r="A80" s="14"/>
      <c r="B80" s="22"/>
      <c r="C80" s="14"/>
      <c r="D80" s="14"/>
      <c r="E80" s="14"/>
      <c r="F80" s="14"/>
      <c r="G80" s="14"/>
      <c r="H80" s="14"/>
      <c r="I80" s="14"/>
      <c r="J80" s="14"/>
      <c r="K80" s="23"/>
      <c r="L80" s="14"/>
    </row>
    <row r="81" spans="1:12" ht="21" x14ac:dyDescent="0.25">
      <c r="A81" s="14"/>
      <c r="B81" s="95"/>
      <c r="C81" s="96" t="s">
        <v>164</v>
      </c>
      <c r="D81" s="97"/>
      <c r="E81" s="97"/>
      <c r="F81" s="97"/>
      <c r="G81" s="97"/>
      <c r="H81" s="97"/>
      <c r="I81" s="97"/>
      <c r="J81" s="97"/>
      <c r="K81" s="98"/>
      <c r="L81" s="14"/>
    </row>
    <row r="82" spans="1:12" ht="15.75" x14ac:dyDescent="0.25">
      <c r="A82" s="14"/>
      <c r="B82" s="28"/>
      <c r="C82" s="29" t="s">
        <v>14</v>
      </c>
      <c r="D82" s="29"/>
      <c r="E82" s="29"/>
      <c r="F82" s="29"/>
      <c r="G82" s="29"/>
      <c r="H82" s="29"/>
      <c r="I82" s="29"/>
      <c r="J82" s="29"/>
      <c r="K82" s="99" t="s">
        <v>6</v>
      </c>
      <c r="L82" s="14"/>
    </row>
    <row r="83" spans="1:12" x14ac:dyDescent="0.25">
      <c r="A83" s="14"/>
      <c r="B83" s="100" t="s">
        <v>165</v>
      </c>
      <c r="C83" s="101" t="s">
        <v>166</v>
      </c>
      <c r="D83" s="101"/>
      <c r="E83" s="101"/>
      <c r="F83" s="101"/>
      <c r="G83" s="101"/>
      <c r="H83" s="101"/>
      <c r="I83" s="102" t="s">
        <v>167</v>
      </c>
      <c r="J83" s="102" t="s">
        <v>168</v>
      </c>
      <c r="K83" s="103"/>
      <c r="L83" s="14"/>
    </row>
    <row r="84" spans="1:12" x14ac:dyDescent="0.25">
      <c r="A84" s="14"/>
      <c r="B84" s="22" t="s">
        <v>169</v>
      </c>
      <c r="C84" s="41" t="s">
        <v>170</v>
      </c>
      <c r="D84" s="41"/>
      <c r="E84" s="41"/>
      <c r="F84" s="41"/>
      <c r="G84" s="1"/>
      <c r="H84" s="1"/>
      <c r="I84" s="2">
        <v>45658</v>
      </c>
      <c r="J84" s="193">
        <v>0</v>
      </c>
      <c r="K84" s="194"/>
      <c r="L84" s="14"/>
    </row>
    <row r="85" spans="1:12" x14ac:dyDescent="0.25">
      <c r="A85" s="14"/>
      <c r="B85" s="22" t="s">
        <v>169</v>
      </c>
      <c r="C85" s="14" t="s">
        <v>171</v>
      </c>
      <c r="D85" s="14"/>
      <c r="E85" s="14"/>
      <c r="F85" s="14"/>
      <c r="G85" s="1"/>
      <c r="H85" s="1"/>
      <c r="I85" s="2">
        <f>I126</f>
        <v>0</v>
      </c>
      <c r="J85" s="6">
        <f>J126</f>
        <v>0</v>
      </c>
      <c r="K85" s="194"/>
      <c r="L85" s="14"/>
    </row>
    <row r="86" spans="1:12" x14ac:dyDescent="0.25">
      <c r="A86" s="14"/>
      <c r="B86" s="22" t="s">
        <v>169</v>
      </c>
      <c r="C86" s="14" t="s">
        <v>172</v>
      </c>
      <c r="D86" s="14"/>
      <c r="E86" s="14"/>
      <c r="F86" s="14"/>
      <c r="G86" s="1"/>
      <c r="H86" s="1"/>
      <c r="I86" s="2" t="s">
        <v>14</v>
      </c>
      <c r="J86" s="6">
        <f>J131</f>
        <v>0</v>
      </c>
      <c r="K86" s="194"/>
      <c r="L86" s="14"/>
    </row>
    <row r="87" spans="1:12" x14ac:dyDescent="0.25">
      <c r="A87" s="14"/>
      <c r="B87" s="22" t="s">
        <v>169</v>
      </c>
      <c r="C87" s="14" t="s">
        <v>173</v>
      </c>
      <c r="D87" s="14"/>
      <c r="E87" s="14"/>
      <c r="F87" s="14"/>
      <c r="G87" s="1"/>
      <c r="H87" s="1"/>
      <c r="I87" s="2" t="s">
        <v>14</v>
      </c>
      <c r="J87" s="6">
        <f>J165</f>
        <v>0</v>
      </c>
      <c r="K87" s="194"/>
      <c r="L87" s="14"/>
    </row>
    <row r="88" spans="1:12" x14ac:dyDescent="0.25">
      <c r="A88" s="14"/>
      <c r="B88" s="22" t="s">
        <v>169</v>
      </c>
      <c r="C88" s="14" t="s">
        <v>174</v>
      </c>
      <c r="D88" s="14"/>
      <c r="E88" s="14"/>
      <c r="F88" s="14"/>
      <c r="G88" s="1"/>
      <c r="H88" s="1"/>
      <c r="I88" s="2" t="s">
        <v>14</v>
      </c>
      <c r="J88" s="6">
        <f>J138</f>
        <v>0</v>
      </c>
      <c r="K88" s="194"/>
      <c r="L88" s="14"/>
    </row>
    <row r="89" spans="1:12" x14ac:dyDescent="0.25">
      <c r="A89" s="14"/>
      <c r="B89" s="22" t="s">
        <v>175</v>
      </c>
      <c r="C89" s="14" t="s">
        <v>176</v>
      </c>
      <c r="D89" s="14"/>
      <c r="E89" s="14"/>
      <c r="F89" s="14"/>
      <c r="G89" s="1"/>
      <c r="H89" s="1"/>
      <c r="I89" s="2" t="s">
        <v>14</v>
      </c>
      <c r="J89" s="7">
        <f>-J145</f>
        <v>0</v>
      </c>
      <c r="K89" s="194"/>
      <c r="L89" s="14"/>
    </row>
    <row r="90" spans="1:12" x14ac:dyDescent="0.25">
      <c r="A90" s="14"/>
      <c r="B90" s="22" t="s">
        <v>175</v>
      </c>
      <c r="C90" s="14" t="s">
        <v>177</v>
      </c>
      <c r="D90" s="14"/>
      <c r="E90" s="14"/>
      <c r="F90" s="14"/>
      <c r="G90" s="1"/>
      <c r="H90" s="1"/>
      <c r="I90" s="2">
        <v>45747</v>
      </c>
      <c r="J90" s="7">
        <f>-I339</f>
        <v>0</v>
      </c>
      <c r="K90" s="194"/>
      <c r="L90" s="14"/>
    </row>
    <row r="91" spans="1:12" x14ac:dyDescent="0.25">
      <c r="A91" s="14"/>
      <c r="B91" s="22" t="s">
        <v>178</v>
      </c>
      <c r="C91" s="41" t="s">
        <v>179</v>
      </c>
      <c r="D91" s="41"/>
      <c r="E91" s="41"/>
      <c r="F91" s="41"/>
      <c r="G91" s="1"/>
      <c r="H91" s="1"/>
      <c r="I91" s="2">
        <v>45382</v>
      </c>
      <c r="J91" s="3">
        <f>SUM(J84:J90)</f>
        <v>0</v>
      </c>
      <c r="K91" s="194"/>
      <c r="L91" s="14"/>
    </row>
    <row r="92" spans="1:12" ht="15.75" x14ac:dyDescent="0.25">
      <c r="A92" s="14"/>
      <c r="B92" s="28"/>
      <c r="C92" s="29" t="s">
        <v>21</v>
      </c>
      <c r="D92" s="29"/>
      <c r="E92" s="29"/>
      <c r="F92" s="29"/>
      <c r="G92" s="29"/>
      <c r="H92" s="29"/>
      <c r="I92" s="29"/>
      <c r="J92" s="29"/>
      <c r="K92" s="99" t="s">
        <v>6</v>
      </c>
      <c r="L92" s="14"/>
    </row>
    <row r="93" spans="1:12" x14ac:dyDescent="0.25">
      <c r="A93" s="14"/>
      <c r="B93" s="100" t="s">
        <v>165</v>
      </c>
      <c r="C93" s="101" t="s">
        <v>166</v>
      </c>
      <c r="D93" s="101"/>
      <c r="E93" s="101"/>
      <c r="F93" s="101"/>
      <c r="G93" s="101"/>
      <c r="H93" s="101"/>
      <c r="I93" s="102" t="s">
        <v>167</v>
      </c>
      <c r="J93" s="102" t="s">
        <v>168</v>
      </c>
      <c r="K93" s="103"/>
      <c r="L93" s="14"/>
    </row>
    <row r="94" spans="1:12" x14ac:dyDescent="0.25">
      <c r="A94" s="14"/>
      <c r="B94" s="22" t="s">
        <v>169</v>
      </c>
      <c r="C94" s="41" t="s">
        <v>170</v>
      </c>
      <c r="D94" s="41"/>
      <c r="E94" s="41"/>
      <c r="F94" s="41"/>
      <c r="G94" s="1"/>
      <c r="H94" s="1"/>
      <c r="I94" s="2">
        <v>45383</v>
      </c>
      <c r="J94" s="3">
        <f>J91</f>
        <v>0</v>
      </c>
      <c r="K94" s="194"/>
      <c r="L94" s="14"/>
    </row>
    <row r="95" spans="1:12" x14ac:dyDescent="0.25">
      <c r="A95" s="14"/>
      <c r="B95" s="22" t="s">
        <v>169</v>
      </c>
      <c r="C95" s="14" t="s">
        <v>172</v>
      </c>
      <c r="D95" s="14"/>
      <c r="E95" s="14"/>
      <c r="F95" s="14"/>
      <c r="G95" s="1"/>
      <c r="H95" s="1"/>
      <c r="I95" s="2" t="s">
        <v>21</v>
      </c>
      <c r="J95" s="6">
        <f>J132</f>
        <v>0</v>
      </c>
      <c r="K95" s="194"/>
      <c r="L95" s="14"/>
    </row>
    <row r="96" spans="1:12" x14ac:dyDescent="0.25">
      <c r="A96" s="14"/>
      <c r="B96" s="22" t="s">
        <v>169</v>
      </c>
      <c r="C96" s="14" t="s">
        <v>173</v>
      </c>
      <c r="D96" s="14"/>
      <c r="E96" s="14"/>
      <c r="F96" s="14"/>
      <c r="G96" s="1"/>
      <c r="H96" s="1"/>
      <c r="I96" s="2" t="s">
        <v>21</v>
      </c>
      <c r="J96" s="6">
        <f>J173</f>
        <v>0</v>
      </c>
      <c r="K96" s="194"/>
      <c r="L96" s="14"/>
    </row>
    <row r="97" spans="1:12" x14ac:dyDescent="0.25">
      <c r="A97" s="14"/>
      <c r="B97" s="22" t="s">
        <v>169</v>
      </c>
      <c r="C97" s="14" t="s">
        <v>174</v>
      </c>
      <c r="D97" s="14"/>
      <c r="E97" s="14"/>
      <c r="F97" s="14"/>
      <c r="G97" s="1"/>
      <c r="H97" s="1"/>
      <c r="I97" s="2" t="s">
        <v>21</v>
      </c>
      <c r="J97" s="6">
        <f>J139</f>
        <v>0</v>
      </c>
      <c r="K97" s="194"/>
      <c r="L97" s="14"/>
    </row>
    <row r="98" spans="1:12" x14ac:dyDescent="0.25">
      <c r="A98" s="14"/>
      <c r="B98" s="22" t="s">
        <v>175</v>
      </c>
      <c r="C98" s="14" t="s">
        <v>176</v>
      </c>
      <c r="D98" s="14"/>
      <c r="E98" s="14"/>
      <c r="F98" s="14"/>
      <c r="G98" s="1"/>
      <c r="H98" s="1"/>
      <c r="I98" s="2" t="s">
        <v>21</v>
      </c>
      <c r="J98" s="7">
        <f>-J146</f>
        <v>0</v>
      </c>
      <c r="K98" s="194"/>
      <c r="L98" s="14"/>
    </row>
    <row r="99" spans="1:12" x14ac:dyDescent="0.25">
      <c r="A99" s="14"/>
      <c r="B99" s="22" t="s">
        <v>175</v>
      </c>
      <c r="C99" s="14" t="s">
        <v>177</v>
      </c>
      <c r="D99" s="14"/>
      <c r="E99" s="14"/>
      <c r="F99" s="14"/>
      <c r="G99" s="1"/>
      <c r="H99" s="1"/>
      <c r="I99" s="2">
        <v>45838</v>
      </c>
      <c r="J99" s="7">
        <f>-I481</f>
        <v>0</v>
      </c>
      <c r="K99" s="194"/>
      <c r="L99" s="14"/>
    </row>
    <row r="100" spans="1:12" x14ac:dyDescent="0.25">
      <c r="A100" s="14"/>
      <c r="B100" s="22" t="s">
        <v>178</v>
      </c>
      <c r="C100" s="41" t="s">
        <v>179</v>
      </c>
      <c r="D100" s="41"/>
      <c r="E100" s="41"/>
      <c r="F100" s="41"/>
      <c r="G100" s="1"/>
      <c r="H100" s="1"/>
      <c r="I100" s="2">
        <v>45473</v>
      </c>
      <c r="J100" s="3">
        <f>SUM(J94:J99)</f>
        <v>0</v>
      </c>
      <c r="K100" s="194"/>
      <c r="L100" s="14"/>
    </row>
    <row r="101" spans="1:12" ht="15.75" x14ac:dyDescent="0.25">
      <c r="A101" s="14"/>
      <c r="B101" s="28"/>
      <c r="C101" s="29" t="s">
        <v>28</v>
      </c>
      <c r="D101" s="29"/>
      <c r="E101" s="29"/>
      <c r="F101" s="29"/>
      <c r="G101" s="29"/>
      <c r="H101" s="29"/>
      <c r="I101" s="29"/>
      <c r="J101" s="29"/>
      <c r="K101" s="99" t="s">
        <v>6</v>
      </c>
      <c r="L101" s="14"/>
    </row>
    <row r="102" spans="1:12" x14ac:dyDescent="0.25">
      <c r="A102" s="14"/>
      <c r="B102" s="100" t="s">
        <v>165</v>
      </c>
      <c r="C102" s="101" t="s">
        <v>166</v>
      </c>
      <c r="D102" s="101"/>
      <c r="E102" s="101"/>
      <c r="F102" s="101"/>
      <c r="G102" s="101"/>
      <c r="H102" s="101"/>
      <c r="I102" s="102" t="s">
        <v>167</v>
      </c>
      <c r="J102" s="102" t="s">
        <v>168</v>
      </c>
      <c r="K102" s="103"/>
      <c r="L102" s="14"/>
    </row>
    <row r="103" spans="1:12" x14ac:dyDescent="0.25">
      <c r="A103" s="14"/>
      <c r="B103" s="22" t="s">
        <v>169</v>
      </c>
      <c r="C103" s="41" t="s">
        <v>170</v>
      </c>
      <c r="D103" s="41"/>
      <c r="E103" s="41"/>
      <c r="F103" s="41"/>
      <c r="G103" s="1"/>
      <c r="H103" s="1"/>
      <c r="I103" s="2">
        <v>45474</v>
      </c>
      <c r="J103" s="3">
        <f>J100</f>
        <v>0</v>
      </c>
      <c r="K103" s="194"/>
      <c r="L103" s="14"/>
    </row>
    <row r="104" spans="1:12" x14ac:dyDescent="0.25">
      <c r="A104" s="14"/>
      <c r="B104" s="22" t="s">
        <v>169</v>
      </c>
      <c r="C104" s="14" t="s">
        <v>180</v>
      </c>
      <c r="D104" s="14"/>
      <c r="E104" s="14"/>
      <c r="F104" s="14"/>
      <c r="G104" s="1"/>
      <c r="H104" s="1"/>
      <c r="I104" s="2">
        <f>I127</f>
        <v>0</v>
      </c>
      <c r="J104" s="6">
        <f>J127</f>
        <v>0</v>
      </c>
      <c r="K104" s="194"/>
      <c r="L104" s="14"/>
    </row>
    <row r="105" spans="1:12" x14ac:dyDescent="0.25">
      <c r="A105" s="14"/>
      <c r="B105" s="22" t="s">
        <v>169</v>
      </c>
      <c r="C105" s="14" t="s">
        <v>172</v>
      </c>
      <c r="D105" s="14"/>
      <c r="E105" s="14"/>
      <c r="F105" s="14"/>
      <c r="G105" s="1"/>
      <c r="H105" s="1"/>
      <c r="I105" s="2" t="s">
        <v>28</v>
      </c>
      <c r="J105" s="6">
        <f>J133</f>
        <v>0</v>
      </c>
      <c r="K105" s="194"/>
      <c r="L105" s="14"/>
    </row>
    <row r="106" spans="1:12" x14ac:dyDescent="0.25">
      <c r="A106" s="14"/>
      <c r="B106" s="22" t="s">
        <v>169</v>
      </c>
      <c r="C106" s="14" t="s">
        <v>173</v>
      </c>
      <c r="D106" s="14"/>
      <c r="E106" s="14"/>
      <c r="F106" s="14"/>
      <c r="G106" s="1"/>
      <c r="H106" s="1"/>
      <c r="I106" s="2" t="s">
        <v>28</v>
      </c>
      <c r="J106" s="6">
        <f>J181</f>
        <v>0</v>
      </c>
      <c r="K106" s="194"/>
      <c r="L106" s="14"/>
    </row>
    <row r="107" spans="1:12" x14ac:dyDescent="0.25">
      <c r="A107" s="14"/>
      <c r="B107" s="22" t="s">
        <v>169</v>
      </c>
      <c r="C107" s="14" t="s">
        <v>174</v>
      </c>
      <c r="D107" s="14"/>
      <c r="E107" s="14"/>
      <c r="F107" s="14"/>
      <c r="G107" s="1"/>
      <c r="H107" s="1"/>
      <c r="I107" s="2" t="s">
        <v>28</v>
      </c>
      <c r="J107" s="6">
        <f>J140</f>
        <v>0</v>
      </c>
      <c r="K107" s="194"/>
      <c r="L107" s="14"/>
    </row>
    <row r="108" spans="1:12" x14ac:dyDescent="0.25">
      <c r="A108" s="14"/>
      <c r="B108" s="22" t="s">
        <v>175</v>
      </c>
      <c r="C108" s="14" t="s">
        <v>176</v>
      </c>
      <c r="D108" s="14"/>
      <c r="E108" s="14"/>
      <c r="F108" s="14"/>
      <c r="G108" s="1"/>
      <c r="H108" s="1"/>
      <c r="I108" s="2" t="s">
        <v>28</v>
      </c>
      <c r="J108" s="7">
        <f>-J147</f>
        <v>0</v>
      </c>
      <c r="K108" s="194"/>
      <c r="L108" s="14"/>
    </row>
    <row r="109" spans="1:12" x14ac:dyDescent="0.25">
      <c r="A109" s="14"/>
      <c r="B109" s="22" t="s">
        <v>175</v>
      </c>
      <c r="C109" s="14" t="s">
        <v>177</v>
      </c>
      <c r="D109" s="14"/>
      <c r="E109" s="14"/>
      <c r="F109" s="14"/>
      <c r="G109" s="1"/>
      <c r="H109" s="1"/>
      <c r="I109" s="2">
        <v>45930</v>
      </c>
      <c r="J109" s="7">
        <f>-I624</f>
        <v>0</v>
      </c>
      <c r="K109" s="194"/>
      <c r="L109" s="14"/>
    </row>
    <row r="110" spans="1:12" x14ac:dyDescent="0.25">
      <c r="A110" s="14"/>
      <c r="B110" s="22" t="s">
        <v>178</v>
      </c>
      <c r="C110" s="41" t="s">
        <v>179</v>
      </c>
      <c r="D110" s="41"/>
      <c r="E110" s="41"/>
      <c r="F110" s="41"/>
      <c r="G110" s="1"/>
      <c r="H110" s="1"/>
      <c r="I110" s="2">
        <v>45565</v>
      </c>
      <c r="J110" s="3">
        <f>SUM(J103:J109)</f>
        <v>0</v>
      </c>
      <c r="K110" s="194"/>
      <c r="L110" s="14"/>
    </row>
    <row r="111" spans="1:12" ht="15.75" x14ac:dyDescent="0.25">
      <c r="A111" s="14"/>
      <c r="B111" s="28"/>
      <c r="C111" s="29" t="s">
        <v>35</v>
      </c>
      <c r="D111" s="29"/>
      <c r="E111" s="29"/>
      <c r="F111" s="29"/>
      <c r="G111" s="29"/>
      <c r="H111" s="29"/>
      <c r="I111" s="29"/>
      <c r="J111" s="29"/>
      <c r="K111" s="99" t="s">
        <v>6</v>
      </c>
      <c r="L111" s="14"/>
    </row>
    <row r="112" spans="1:12" x14ac:dyDescent="0.25">
      <c r="A112" s="14"/>
      <c r="B112" s="100" t="s">
        <v>165</v>
      </c>
      <c r="C112" s="101" t="s">
        <v>166</v>
      </c>
      <c r="D112" s="101"/>
      <c r="E112" s="101"/>
      <c r="F112" s="101"/>
      <c r="G112" s="101"/>
      <c r="H112" s="101"/>
      <c r="I112" s="102" t="s">
        <v>167</v>
      </c>
      <c r="J112" s="102" t="s">
        <v>168</v>
      </c>
      <c r="K112" s="103"/>
      <c r="L112" s="14"/>
    </row>
    <row r="113" spans="1:12" x14ac:dyDescent="0.25">
      <c r="A113" s="14"/>
      <c r="B113" s="22" t="s">
        <v>169</v>
      </c>
      <c r="C113" s="41" t="s">
        <v>170</v>
      </c>
      <c r="D113" s="41"/>
      <c r="E113" s="41"/>
      <c r="F113" s="41"/>
      <c r="G113" s="1"/>
      <c r="H113" s="1"/>
      <c r="I113" s="2">
        <v>45566</v>
      </c>
      <c r="J113" s="3">
        <f>J110</f>
        <v>0</v>
      </c>
      <c r="K113" s="194"/>
      <c r="L113" s="14"/>
    </row>
    <row r="114" spans="1:12" x14ac:dyDescent="0.25">
      <c r="A114" s="14"/>
      <c r="B114" s="22" t="s">
        <v>169</v>
      </c>
      <c r="C114" s="14" t="s">
        <v>172</v>
      </c>
      <c r="D114" s="14"/>
      <c r="E114" s="14"/>
      <c r="F114" s="14"/>
      <c r="G114" s="1"/>
      <c r="H114" s="1"/>
      <c r="I114" s="2" t="s">
        <v>35</v>
      </c>
      <c r="J114" s="6">
        <f>J134</f>
        <v>0</v>
      </c>
      <c r="K114" s="194"/>
      <c r="L114" s="14"/>
    </row>
    <row r="115" spans="1:12" x14ac:dyDescent="0.25">
      <c r="A115" s="14"/>
      <c r="B115" s="22" t="s">
        <v>169</v>
      </c>
      <c r="C115" s="14" t="s">
        <v>173</v>
      </c>
      <c r="D115" s="14"/>
      <c r="E115" s="14"/>
      <c r="F115" s="14"/>
      <c r="G115" s="1"/>
      <c r="H115" s="1"/>
      <c r="I115" s="2" t="s">
        <v>35</v>
      </c>
      <c r="J115" s="6">
        <f>J189</f>
        <v>0</v>
      </c>
      <c r="K115" s="194"/>
      <c r="L115" s="14"/>
    </row>
    <row r="116" spans="1:12" x14ac:dyDescent="0.25">
      <c r="A116" s="14"/>
      <c r="B116" s="22" t="s">
        <v>169</v>
      </c>
      <c r="C116" s="14" t="s">
        <v>174</v>
      </c>
      <c r="D116" s="14"/>
      <c r="E116" s="14"/>
      <c r="F116" s="14"/>
      <c r="G116" s="1"/>
      <c r="H116" s="1"/>
      <c r="I116" s="2" t="s">
        <v>35</v>
      </c>
      <c r="J116" s="6">
        <f>J141</f>
        <v>0</v>
      </c>
      <c r="K116" s="194"/>
      <c r="L116" s="14"/>
    </row>
    <row r="117" spans="1:12" x14ac:dyDescent="0.25">
      <c r="A117" s="14"/>
      <c r="B117" s="22" t="s">
        <v>175</v>
      </c>
      <c r="C117" s="14" t="s">
        <v>176</v>
      </c>
      <c r="D117" s="14"/>
      <c r="E117" s="14"/>
      <c r="F117" s="14"/>
      <c r="G117" s="1"/>
      <c r="H117" s="1"/>
      <c r="I117" s="2" t="s">
        <v>35</v>
      </c>
      <c r="J117" s="7">
        <f>-J148</f>
        <v>0</v>
      </c>
      <c r="K117" s="194"/>
      <c r="L117" s="14"/>
    </row>
    <row r="118" spans="1:12" x14ac:dyDescent="0.25">
      <c r="A118" s="14"/>
      <c r="B118" s="22" t="s">
        <v>175</v>
      </c>
      <c r="C118" s="14" t="s">
        <v>177</v>
      </c>
      <c r="D118" s="14"/>
      <c r="E118" s="14"/>
      <c r="F118" s="14"/>
      <c r="G118" s="1"/>
      <c r="H118" s="1"/>
      <c r="I118" s="2">
        <v>46022</v>
      </c>
      <c r="J118" s="7">
        <f>-I766</f>
        <v>0</v>
      </c>
      <c r="K118" s="194"/>
      <c r="L118" s="14"/>
    </row>
    <row r="119" spans="1:12" x14ac:dyDescent="0.25">
      <c r="A119" s="14"/>
      <c r="B119" s="22" t="s">
        <v>178</v>
      </c>
      <c r="C119" s="41" t="s">
        <v>179</v>
      </c>
      <c r="D119" s="41"/>
      <c r="E119" s="41"/>
      <c r="F119" s="41"/>
      <c r="G119" s="1"/>
      <c r="H119" s="1"/>
      <c r="I119" s="2">
        <v>46022</v>
      </c>
      <c r="J119" s="3">
        <f>SUM(J113:J118)</f>
        <v>0</v>
      </c>
      <c r="K119" s="194"/>
      <c r="L119" s="14"/>
    </row>
    <row r="120" spans="1:12" x14ac:dyDescent="0.25">
      <c r="A120" s="14"/>
      <c r="B120" s="104" t="s">
        <v>178</v>
      </c>
      <c r="C120" s="105" t="s">
        <v>181</v>
      </c>
      <c r="D120" s="105"/>
      <c r="E120" s="105"/>
      <c r="F120" s="105"/>
      <c r="G120" s="4"/>
      <c r="H120" s="4"/>
      <c r="I120" s="4"/>
      <c r="J120" s="5">
        <f>J119</f>
        <v>0</v>
      </c>
      <c r="K120" s="195"/>
      <c r="L120" s="14"/>
    </row>
    <row r="121" spans="1:12" x14ac:dyDescent="0.25">
      <c r="A121" s="14"/>
      <c r="B121" s="106"/>
      <c r="C121" s="107"/>
      <c r="D121" s="107"/>
      <c r="E121" s="107"/>
      <c r="F121" s="107"/>
      <c r="G121" s="9"/>
      <c r="H121" s="9"/>
      <c r="I121" s="9"/>
      <c r="J121" s="10"/>
      <c r="K121" s="46"/>
      <c r="L121" s="14"/>
    </row>
    <row r="122" spans="1:12" x14ac:dyDescent="0.25">
      <c r="A122" s="14"/>
      <c r="B122" s="106"/>
      <c r="C122" s="107"/>
      <c r="D122" s="107"/>
      <c r="E122" s="107"/>
      <c r="F122" s="107"/>
      <c r="G122" s="9"/>
      <c r="H122" s="9"/>
      <c r="I122" s="9"/>
      <c r="J122" s="10"/>
      <c r="K122" s="46"/>
      <c r="L122" s="14"/>
    </row>
    <row r="123" spans="1:12" ht="21" x14ac:dyDescent="0.25">
      <c r="A123" s="14"/>
      <c r="B123" s="49"/>
      <c r="C123" s="50" t="s">
        <v>182</v>
      </c>
      <c r="D123" s="51"/>
      <c r="E123" s="51"/>
      <c r="F123" s="51"/>
      <c r="G123" s="51"/>
      <c r="H123" s="51"/>
      <c r="I123" s="51"/>
      <c r="J123" s="51"/>
      <c r="K123" s="52"/>
      <c r="L123" s="14"/>
    </row>
    <row r="124" spans="1:12" ht="18.75" x14ac:dyDescent="0.25">
      <c r="A124" s="14"/>
      <c r="B124" s="108" t="s">
        <v>183</v>
      </c>
      <c r="C124" s="109"/>
      <c r="D124" s="109"/>
      <c r="E124" s="109"/>
      <c r="F124" s="109"/>
      <c r="G124" s="109"/>
      <c r="H124" s="109"/>
      <c r="I124" s="109"/>
      <c r="J124" s="109"/>
      <c r="K124" s="110"/>
      <c r="L124" s="14"/>
    </row>
    <row r="125" spans="1:12" x14ac:dyDescent="0.25">
      <c r="A125" s="14"/>
      <c r="B125" s="111"/>
      <c r="C125" s="112" t="s">
        <v>166</v>
      </c>
      <c r="D125" s="113"/>
      <c r="E125" s="113"/>
      <c r="F125" s="113"/>
      <c r="G125" s="113"/>
      <c r="H125" s="114"/>
      <c r="I125" s="114" t="s">
        <v>184</v>
      </c>
      <c r="J125" s="114" t="s">
        <v>185</v>
      </c>
      <c r="K125" s="115" t="s">
        <v>6</v>
      </c>
      <c r="L125" s="14"/>
    </row>
    <row r="126" spans="1:12" x14ac:dyDescent="0.25">
      <c r="A126" s="14"/>
      <c r="B126" s="217" t="s">
        <v>169</v>
      </c>
      <c r="C126" s="196"/>
      <c r="D126" s="196"/>
      <c r="E126" s="196"/>
      <c r="F126" s="196"/>
      <c r="G126" s="196"/>
      <c r="H126" s="196"/>
      <c r="I126" s="197"/>
      <c r="J126" s="198"/>
      <c r="K126" s="199"/>
      <c r="L126" s="14"/>
    </row>
    <row r="127" spans="1:12" x14ac:dyDescent="0.25">
      <c r="A127" s="14"/>
      <c r="B127" s="217" t="s">
        <v>169</v>
      </c>
      <c r="C127" s="196"/>
      <c r="D127" s="196"/>
      <c r="E127" s="196"/>
      <c r="F127" s="196"/>
      <c r="G127" s="196"/>
      <c r="H127" s="196"/>
      <c r="I127" s="197"/>
      <c r="J127" s="198"/>
      <c r="K127" s="200"/>
      <c r="L127" s="14"/>
    </row>
    <row r="128" spans="1:12" x14ac:dyDescent="0.25">
      <c r="A128" s="14"/>
      <c r="B128" s="116"/>
      <c r="C128" s="117"/>
      <c r="D128" s="117"/>
      <c r="E128" s="117"/>
      <c r="F128" s="117"/>
      <c r="G128" s="117"/>
      <c r="H128" s="117"/>
      <c r="I128" s="169" t="s">
        <v>135</v>
      </c>
      <c r="J128" s="12">
        <f>SUM(J126:J127)</f>
        <v>0</v>
      </c>
      <c r="K128" s="118"/>
      <c r="L128" s="14"/>
    </row>
    <row r="129" spans="1:12" ht="18.75" x14ac:dyDescent="0.25">
      <c r="A129" s="14"/>
      <c r="B129" s="108" t="s">
        <v>186</v>
      </c>
      <c r="C129" s="109"/>
      <c r="D129" s="109"/>
      <c r="E129" s="109"/>
      <c r="F129" s="109"/>
      <c r="G129" s="109"/>
      <c r="H129" s="109"/>
      <c r="I129" s="109"/>
      <c r="J129" s="109"/>
      <c r="K129" s="110"/>
      <c r="L129" s="14"/>
    </row>
    <row r="130" spans="1:12" x14ac:dyDescent="0.25">
      <c r="A130" s="14"/>
      <c r="B130" s="111"/>
      <c r="C130" s="112" t="s">
        <v>166</v>
      </c>
      <c r="D130" s="113"/>
      <c r="E130" s="113"/>
      <c r="F130" s="113"/>
      <c r="G130" s="113"/>
      <c r="H130" s="114"/>
      <c r="I130" s="114" t="s">
        <v>184</v>
      </c>
      <c r="J130" s="114" t="s">
        <v>185</v>
      </c>
      <c r="K130" s="115" t="s">
        <v>6</v>
      </c>
      <c r="L130" s="14"/>
    </row>
    <row r="131" spans="1:12" x14ac:dyDescent="0.25">
      <c r="A131" s="14"/>
      <c r="B131" s="217" t="s">
        <v>169</v>
      </c>
      <c r="C131" s="196"/>
      <c r="D131" s="196"/>
      <c r="E131" s="196"/>
      <c r="F131" s="196"/>
      <c r="G131" s="196"/>
      <c r="H131" s="196"/>
      <c r="I131" s="197"/>
      <c r="J131" s="198"/>
      <c r="K131" s="199"/>
      <c r="L131" s="14"/>
    </row>
    <row r="132" spans="1:12" x14ac:dyDescent="0.25">
      <c r="A132" s="14"/>
      <c r="B132" s="217" t="s">
        <v>169</v>
      </c>
      <c r="C132" s="196"/>
      <c r="D132" s="196"/>
      <c r="E132" s="196"/>
      <c r="F132" s="196"/>
      <c r="G132" s="196"/>
      <c r="H132" s="196"/>
      <c r="I132" s="197"/>
      <c r="J132" s="198"/>
      <c r="K132" s="200"/>
      <c r="L132" s="14"/>
    </row>
    <row r="133" spans="1:12" x14ac:dyDescent="0.25">
      <c r="A133" s="14"/>
      <c r="B133" s="217" t="s">
        <v>169</v>
      </c>
      <c r="C133" s="196"/>
      <c r="D133" s="196"/>
      <c r="E133" s="196"/>
      <c r="F133" s="196"/>
      <c r="G133" s="196"/>
      <c r="H133" s="196"/>
      <c r="I133" s="197"/>
      <c r="J133" s="198"/>
      <c r="K133" s="200"/>
      <c r="L133" s="14"/>
    </row>
    <row r="134" spans="1:12" x14ac:dyDescent="0.25">
      <c r="A134" s="14"/>
      <c r="B134" s="217" t="s">
        <v>169</v>
      </c>
      <c r="C134" s="196"/>
      <c r="D134" s="196"/>
      <c r="E134" s="196"/>
      <c r="F134" s="196"/>
      <c r="G134" s="196"/>
      <c r="H134" s="196"/>
      <c r="I134" s="197"/>
      <c r="J134" s="198"/>
      <c r="K134" s="200"/>
      <c r="L134" s="14"/>
    </row>
    <row r="135" spans="1:12" x14ac:dyDescent="0.25">
      <c r="A135" s="14"/>
      <c r="B135" s="116"/>
      <c r="C135" s="117"/>
      <c r="D135" s="117"/>
      <c r="E135" s="117"/>
      <c r="F135" s="117"/>
      <c r="G135" s="117"/>
      <c r="H135" s="117"/>
      <c r="I135" s="169" t="s">
        <v>135</v>
      </c>
      <c r="J135" s="12">
        <f>SUM(J131:J134)</f>
        <v>0</v>
      </c>
      <c r="K135" s="118"/>
      <c r="L135" s="14"/>
    </row>
    <row r="136" spans="1:12" ht="18.75" x14ac:dyDescent="0.25">
      <c r="A136" s="14"/>
      <c r="B136" s="108" t="s">
        <v>174</v>
      </c>
      <c r="C136" s="109"/>
      <c r="D136" s="109"/>
      <c r="E136" s="109"/>
      <c r="F136" s="109"/>
      <c r="G136" s="109"/>
      <c r="H136" s="109"/>
      <c r="I136" s="109"/>
      <c r="J136" s="109"/>
      <c r="K136" s="110"/>
      <c r="L136" s="14"/>
    </row>
    <row r="137" spans="1:12" x14ac:dyDescent="0.25">
      <c r="A137" s="14"/>
      <c r="B137" s="111"/>
      <c r="C137" s="112" t="s">
        <v>166</v>
      </c>
      <c r="D137" s="113"/>
      <c r="E137" s="113"/>
      <c r="F137" s="113"/>
      <c r="G137" s="113"/>
      <c r="H137" s="114"/>
      <c r="I137" s="114" t="s">
        <v>184</v>
      </c>
      <c r="J137" s="114" t="s">
        <v>185</v>
      </c>
      <c r="K137" s="115" t="s">
        <v>6</v>
      </c>
      <c r="L137" s="14"/>
    </row>
    <row r="138" spans="1:12" x14ac:dyDescent="0.25">
      <c r="A138" s="14"/>
      <c r="B138" s="217" t="s">
        <v>169</v>
      </c>
      <c r="C138" s="196"/>
      <c r="D138" s="196"/>
      <c r="E138" s="196"/>
      <c r="F138" s="196"/>
      <c r="G138" s="196"/>
      <c r="H138" s="196"/>
      <c r="I138" s="197"/>
      <c r="J138" s="198"/>
      <c r="K138" s="199"/>
      <c r="L138" s="14"/>
    </row>
    <row r="139" spans="1:12" x14ac:dyDescent="0.25">
      <c r="A139" s="14"/>
      <c r="B139" s="217" t="s">
        <v>169</v>
      </c>
      <c r="C139" s="196"/>
      <c r="D139" s="196"/>
      <c r="E139" s="196"/>
      <c r="F139" s="196"/>
      <c r="G139" s="196"/>
      <c r="H139" s="196"/>
      <c r="I139" s="197"/>
      <c r="J139" s="198"/>
      <c r="K139" s="200"/>
      <c r="L139" s="14"/>
    </row>
    <row r="140" spans="1:12" x14ac:dyDescent="0.25">
      <c r="A140" s="14"/>
      <c r="B140" s="217" t="s">
        <v>169</v>
      </c>
      <c r="C140" s="196"/>
      <c r="D140" s="196"/>
      <c r="E140" s="196"/>
      <c r="F140" s="196"/>
      <c r="G140" s="196"/>
      <c r="H140" s="196"/>
      <c r="I140" s="197"/>
      <c r="J140" s="198"/>
      <c r="K140" s="200"/>
      <c r="L140" s="14"/>
    </row>
    <row r="141" spans="1:12" x14ac:dyDescent="0.25">
      <c r="A141" s="14"/>
      <c r="B141" s="217" t="s">
        <v>169</v>
      </c>
      <c r="C141" s="196"/>
      <c r="D141" s="196"/>
      <c r="E141" s="196"/>
      <c r="F141" s="196"/>
      <c r="G141" s="196"/>
      <c r="H141" s="196"/>
      <c r="I141" s="197"/>
      <c r="J141" s="198"/>
      <c r="K141" s="200"/>
      <c r="L141" s="14"/>
    </row>
    <row r="142" spans="1:12" x14ac:dyDescent="0.25">
      <c r="A142" s="14"/>
      <c r="B142" s="116"/>
      <c r="C142" s="117"/>
      <c r="D142" s="117"/>
      <c r="E142" s="117"/>
      <c r="F142" s="117"/>
      <c r="G142" s="117"/>
      <c r="H142" s="117"/>
      <c r="I142" s="169" t="s">
        <v>135</v>
      </c>
      <c r="J142" s="12">
        <f>SUM(J138:J141)</f>
        <v>0</v>
      </c>
      <c r="K142" s="118"/>
      <c r="L142" s="14"/>
    </row>
    <row r="143" spans="1:12" ht="18.75" x14ac:dyDescent="0.25">
      <c r="A143" s="14"/>
      <c r="B143" s="108" t="s">
        <v>176</v>
      </c>
      <c r="C143" s="109"/>
      <c r="D143" s="109"/>
      <c r="E143" s="109"/>
      <c r="F143" s="109"/>
      <c r="G143" s="109"/>
      <c r="H143" s="109"/>
      <c r="I143" s="109"/>
      <c r="J143" s="109"/>
      <c r="K143" s="110"/>
      <c r="L143" s="14"/>
    </row>
    <row r="144" spans="1:12" x14ac:dyDescent="0.25">
      <c r="A144" s="14"/>
      <c r="B144" s="111"/>
      <c r="C144" s="112" t="s">
        <v>166</v>
      </c>
      <c r="D144" s="113"/>
      <c r="E144" s="113"/>
      <c r="F144" s="113"/>
      <c r="G144" s="113"/>
      <c r="H144" s="114"/>
      <c r="I144" s="114" t="s">
        <v>184</v>
      </c>
      <c r="J144" s="114" t="s">
        <v>185</v>
      </c>
      <c r="K144" s="115" t="s">
        <v>6</v>
      </c>
      <c r="L144" s="14"/>
    </row>
    <row r="145" spans="1:12" x14ac:dyDescent="0.25">
      <c r="A145" s="14"/>
      <c r="B145" s="217" t="s">
        <v>175</v>
      </c>
      <c r="C145" s="196"/>
      <c r="D145" s="196"/>
      <c r="E145" s="196"/>
      <c r="F145" s="196"/>
      <c r="G145" s="196"/>
      <c r="H145" s="196"/>
      <c r="I145" s="197"/>
      <c r="J145" s="198"/>
      <c r="K145" s="199"/>
      <c r="L145" s="14"/>
    </row>
    <row r="146" spans="1:12" x14ac:dyDescent="0.25">
      <c r="A146" s="14"/>
      <c r="B146" s="217" t="s">
        <v>175</v>
      </c>
      <c r="C146" s="196"/>
      <c r="D146" s="196"/>
      <c r="E146" s="196"/>
      <c r="F146" s="196"/>
      <c r="G146" s="196"/>
      <c r="H146" s="196"/>
      <c r="I146" s="197"/>
      <c r="J146" s="198"/>
      <c r="K146" s="200"/>
      <c r="L146" s="14"/>
    </row>
    <row r="147" spans="1:12" x14ac:dyDescent="0.25">
      <c r="A147" s="14"/>
      <c r="B147" s="217" t="s">
        <v>175</v>
      </c>
      <c r="C147" s="196"/>
      <c r="D147" s="196"/>
      <c r="E147" s="196"/>
      <c r="F147" s="196"/>
      <c r="G147" s="196"/>
      <c r="H147" s="196"/>
      <c r="I147" s="197"/>
      <c r="J147" s="198"/>
      <c r="K147" s="200"/>
      <c r="L147" s="14"/>
    </row>
    <row r="148" spans="1:12" x14ac:dyDescent="0.25">
      <c r="A148" s="14"/>
      <c r="B148" s="217" t="s">
        <v>175</v>
      </c>
      <c r="C148" s="196"/>
      <c r="D148" s="196"/>
      <c r="E148" s="196"/>
      <c r="F148" s="196"/>
      <c r="G148" s="196"/>
      <c r="H148" s="196"/>
      <c r="I148" s="197"/>
      <c r="J148" s="198"/>
      <c r="K148" s="200"/>
      <c r="L148" s="14"/>
    </row>
    <row r="149" spans="1:12" x14ac:dyDescent="0.25">
      <c r="A149" s="14"/>
      <c r="B149" s="116"/>
      <c r="C149" s="117"/>
      <c r="D149" s="117"/>
      <c r="E149" s="117"/>
      <c r="F149" s="117"/>
      <c r="G149" s="117"/>
      <c r="H149" s="117"/>
      <c r="I149" s="169" t="s">
        <v>135</v>
      </c>
      <c r="J149" s="12">
        <f>SUM(J145:J148)</f>
        <v>0</v>
      </c>
      <c r="K149" s="118"/>
      <c r="L149" s="14"/>
    </row>
    <row r="150" spans="1:12" x14ac:dyDescent="0.25">
      <c r="A150" s="14"/>
      <c r="B150" s="79"/>
      <c r="C150" s="14"/>
      <c r="D150" s="14"/>
      <c r="E150" s="14"/>
      <c r="F150" s="14"/>
      <c r="G150" s="14"/>
      <c r="H150" s="14"/>
      <c r="I150" s="14"/>
      <c r="J150" s="14"/>
      <c r="K150" s="23"/>
      <c r="L150" s="14"/>
    </row>
    <row r="151" spans="1:12" x14ac:dyDescent="0.25">
      <c r="A151" s="14"/>
      <c r="B151" s="79"/>
      <c r="C151" s="107" t="s">
        <v>187</v>
      </c>
      <c r="D151" s="14"/>
      <c r="E151" s="14"/>
      <c r="F151" s="14"/>
      <c r="G151" s="14"/>
      <c r="H151" s="14"/>
      <c r="I151" s="14"/>
      <c r="J151" s="14"/>
      <c r="K151" s="23"/>
      <c r="L151" s="14"/>
    </row>
    <row r="152" spans="1:12" x14ac:dyDescent="0.25">
      <c r="A152" s="14"/>
      <c r="B152" s="201"/>
      <c r="C152" s="349" t="s">
        <v>188</v>
      </c>
      <c r="D152" s="350"/>
      <c r="E152" s="350"/>
      <c r="F152" s="350"/>
      <c r="G152" s="350"/>
      <c r="H152" s="350"/>
      <c r="I152" s="350"/>
      <c r="J152" s="350"/>
      <c r="K152" s="351"/>
      <c r="L152" s="14"/>
    </row>
    <row r="153" spans="1:12" x14ac:dyDescent="0.25">
      <c r="A153" s="14"/>
      <c r="B153" s="201"/>
      <c r="C153" s="349" t="s">
        <v>188</v>
      </c>
      <c r="D153" s="350"/>
      <c r="E153" s="350"/>
      <c r="F153" s="350"/>
      <c r="G153" s="350"/>
      <c r="H153" s="350"/>
      <c r="I153" s="350"/>
      <c r="J153" s="350"/>
      <c r="K153" s="351"/>
      <c r="L153" s="14"/>
    </row>
    <row r="154" spans="1:12" x14ac:dyDescent="0.25">
      <c r="A154" s="14"/>
      <c r="B154" s="201"/>
      <c r="C154" s="349" t="s">
        <v>188</v>
      </c>
      <c r="D154" s="350"/>
      <c r="E154" s="350"/>
      <c r="F154" s="350"/>
      <c r="G154" s="350"/>
      <c r="H154" s="350"/>
      <c r="I154" s="350"/>
      <c r="J154" s="350"/>
      <c r="K154" s="351"/>
      <c r="L154" s="14"/>
    </row>
    <row r="155" spans="1:12" x14ac:dyDescent="0.25">
      <c r="A155" s="14"/>
      <c r="B155" s="201"/>
      <c r="C155" s="349" t="s">
        <v>188</v>
      </c>
      <c r="D155" s="350"/>
      <c r="E155" s="350"/>
      <c r="F155" s="350"/>
      <c r="G155" s="350"/>
      <c r="H155" s="350"/>
      <c r="I155" s="350"/>
      <c r="J155" s="350"/>
      <c r="K155" s="351"/>
      <c r="L155" s="14"/>
    </row>
    <row r="156" spans="1:12" x14ac:dyDescent="0.25">
      <c r="A156" s="14"/>
      <c r="B156" s="205"/>
      <c r="C156" s="356" t="s">
        <v>188</v>
      </c>
      <c r="D156" s="357"/>
      <c r="E156" s="357"/>
      <c r="F156" s="357"/>
      <c r="G156" s="357"/>
      <c r="H156" s="357"/>
      <c r="I156" s="357"/>
      <c r="J156" s="357"/>
      <c r="K156" s="358"/>
      <c r="L156" s="14"/>
    </row>
    <row r="157" spans="1:12" x14ac:dyDescent="0.25">
      <c r="A157" s="14"/>
      <c r="B157" s="22"/>
      <c r="C157" s="14"/>
      <c r="D157" s="14"/>
      <c r="E157" s="14"/>
      <c r="F157" s="14"/>
      <c r="G157" s="14"/>
      <c r="H157" s="14"/>
      <c r="I157" s="14"/>
      <c r="J157" s="14"/>
      <c r="K157" s="23"/>
      <c r="L157" s="14"/>
    </row>
    <row r="158" spans="1:12" ht="13.5" thickBot="1" x14ac:dyDescent="0.3">
      <c r="A158" s="14"/>
      <c r="B158" s="22"/>
      <c r="C158" s="14"/>
      <c r="D158" s="14"/>
      <c r="E158" s="14"/>
      <c r="F158" s="14"/>
      <c r="G158" s="14"/>
      <c r="H158" s="14"/>
      <c r="I158" s="14"/>
      <c r="J158" s="14"/>
      <c r="K158" s="23"/>
      <c r="L158" s="14"/>
    </row>
    <row r="159" spans="1:12" ht="21" x14ac:dyDescent="0.25">
      <c r="A159" s="14"/>
      <c r="B159" s="119"/>
      <c r="C159" s="120" t="s">
        <v>189</v>
      </c>
      <c r="D159" s="121"/>
      <c r="E159" s="121"/>
      <c r="F159" s="121"/>
      <c r="G159" s="121"/>
      <c r="H159" s="121"/>
      <c r="I159" s="121"/>
      <c r="J159" s="121"/>
      <c r="K159" s="122"/>
      <c r="L159" s="14"/>
    </row>
    <row r="160" spans="1:12" ht="18.75" x14ac:dyDescent="0.25">
      <c r="A160" s="14"/>
      <c r="B160" s="123"/>
      <c r="C160" s="124" t="s">
        <v>14</v>
      </c>
      <c r="D160" s="124"/>
      <c r="E160" s="124"/>
      <c r="F160" s="124"/>
      <c r="G160" s="124"/>
      <c r="H160" s="124"/>
      <c r="I160" s="124"/>
      <c r="J160" s="124"/>
      <c r="K160" s="99" t="s">
        <v>6</v>
      </c>
      <c r="L160" s="14"/>
    </row>
    <row r="161" spans="1:12" x14ac:dyDescent="0.25">
      <c r="A161" s="14"/>
      <c r="B161" s="100" t="s">
        <v>165</v>
      </c>
      <c r="C161" s="101" t="s">
        <v>190</v>
      </c>
      <c r="D161" s="101"/>
      <c r="E161" s="101"/>
      <c r="F161" s="101"/>
      <c r="G161" s="101"/>
      <c r="H161" s="101"/>
      <c r="I161" s="102" t="s">
        <v>167</v>
      </c>
      <c r="J161" s="102" t="s">
        <v>168</v>
      </c>
      <c r="K161" s="103"/>
      <c r="L161" s="14"/>
    </row>
    <row r="162" spans="1:12" x14ac:dyDescent="0.25">
      <c r="A162" s="14"/>
      <c r="B162" s="22" t="s">
        <v>169</v>
      </c>
      <c r="C162" s="41" t="s">
        <v>191</v>
      </c>
      <c r="D162" s="41"/>
      <c r="E162" s="41"/>
      <c r="F162" s="41"/>
      <c r="G162" s="1"/>
      <c r="H162" s="1"/>
      <c r="I162" s="2">
        <v>45658</v>
      </c>
      <c r="J162" s="206">
        <v>0</v>
      </c>
      <c r="K162" s="207"/>
      <c r="L162" s="14"/>
    </row>
    <row r="163" spans="1:12" x14ac:dyDescent="0.25">
      <c r="A163" s="14"/>
      <c r="B163" s="22" t="s">
        <v>169</v>
      </c>
      <c r="C163" s="14" t="s">
        <v>192</v>
      </c>
      <c r="D163" s="14"/>
      <c r="E163" s="14"/>
      <c r="F163" s="14"/>
      <c r="G163" s="1"/>
      <c r="H163" s="1"/>
      <c r="I163" s="2" t="s">
        <v>14</v>
      </c>
      <c r="J163" s="208">
        <v>0</v>
      </c>
      <c r="K163" s="207"/>
      <c r="L163" s="14"/>
    </row>
    <row r="164" spans="1:12" x14ac:dyDescent="0.25">
      <c r="A164" s="14"/>
      <c r="B164" s="22" t="s">
        <v>175</v>
      </c>
      <c r="C164" s="14" t="s">
        <v>193</v>
      </c>
      <c r="D164" s="14"/>
      <c r="E164" s="14"/>
      <c r="F164" s="14"/>
      <c r="G164" s="1"/>
      <c r="H164" s="1"/>
      <c r="I164" s="2" t="s">
        <v>14</v>
      </c>
      <c r="J164" s="209">
        <v>0</v>
      </c>
      <c r="K164" s="207"/>
      <c r="L164" s="14"/>
    </row>
    <row r="165" spans="1:12" x14ac:dyDescent="0.25">
      <c r="A165" s="14"/>
      <c r="B165" s="22" t="s">
        <v>169</v>
      </c>
      <c r="C165" s="14" t="s">
        <v>194</v>
      </c>
      <c r="D165" s="14"/>
      <c r="E165" s="14"/>
      <c r="F165" s="14"/>
      <c r="G165" s="1"/>
      <c r="H165" s="1"/>
      <c r="I165" s="2" t="s">
        <v>14</v>
      </c>
      <c r="J165" s="208">
        <v>0</v>
      </c>
      <c r="K165" s="207"/>
      <c r="L165" s="14"/>
    </row>
    <row r="166" spans="1:12" x14ac:dyDescent="0.25">
      <c r="A166" s="14"/>
      <c r="B166" s="22" t="s">
        <v>175</v>
      </c>
      <c r="C166" s="14" t="s">
        <v>195</v>
      </c>
      <c r="D166" s="14"/>
      <c r="E166" s="14"/>
      <c r="F166" s="14"/>
      <c r="G166" s="1"/>
      <c r="H166" s="1"/>
      <c r="I166" s="2" t="s">
        <v>14</v>
      </c>
      <c r="J166" s="209">
        <v>0</v>
      </c>
      <c r="K166" s="207"/>
      <c r="L166" s="14"/>
    </row>
    <row r="167" spans="1:12" x14ac:dyDescent="0.25">
      <c r="A167" s="14"/>
      <c r="B167" s="22" t="s">
        <v>178</v>
      </c>
      <c r="C167" s="41" t="s">
        <v>196</v>
      </c>
      <c r="D167" s="41"/>
      <c r="E167" s="41"/>
      <c r="F167" s="41"/>
      <c r="G167" s="1"/>
      <c r="H167" s="1"/>
      <c r="I167" s="2">
        <v>45747</v>
      </c>
      <c r="J167" s="3">
        <f>J162+J163+J165-J164-J166</f>
        <v>0</v>
      </c>
      <c r="K167" s="207"/>
      <c r="L167" s="14"/>
    </row>
    <row r="168" spans="1:12" ht="18.75" x14ac:dyDescent="0.25">
      <c r="A168" s="14"/>
      <c r="B168" s="123"/>
      <c r="C168" s="124" t="s">
        <v>21</v>
      </c>
      <c r="D168" s="124"/>
      <c r="E168" s="124"/>
      <c r="F168" s="124"/>
      <c r="G168" s="124"/>
      <c r="H168" s="124"/>
      <c r="I168" s="124"/>
      <c r="J168" s="124"/>
      <c r="K168" s="99" t="s">
        <v>6</v>
      </c>
      <c r="L168" s="14"/>
    </row>
    <row r="169" spans="1:12" x14ac:dyDescent="0.25">
      <c r="A169" s="14"/>
      <c r="B169" s="100" t="s">
        <v>165</v>
      </c>
      <c r="C169" s="101" t="s">
        <v>190</v>
      </c>
      <c r="D169" s="101"/>
      <c r="E169" s="101"/>
      <c r="F169" s="101"/>
      <c r="G169" s="101"/>
      <c r="H169" s="101"/>
      <c r="I169" s="102" t="s">
        <v>167</v>
      </c>
      <c r="J169" s="102" t="s">
        <v>168</v>
      </c>
      <c r="K169" s="103"/>
      <c r="L169" s="14"/>
    </row>
    <row r="170" spans="1:12" x14ac:dyDescent="0.25">
      <c r="A170" s="14"/>
      <c r="B170" s="22" t="s">
        <v>169</v>
      </c>
      <c r="C170" s="41" t="s">
        <v>191</v>
      </c>
      <c r="D170" s="41"/>
      <c r="E170" s="41"/>
      <c r="F170" s="41"/>
      <c r="G170" s="1"/>
      <c r="H170" s="1"/>
      <c r="I170" s="2">
        <v>45658</v>
      </c>
      <c r="J170" s="206">
        <f>J167</f>
        <v>0</v>
      </c>
      <c r="K170" s="207"/>
      <c r="L170" s="14"/>
    </row>
    <row r="171" spans="1:12" x14ac:dyDescent="0.25">
      <c r="A171" s="14"/>
      <c r="B171" s="22" t="s">
        <v>169</v>
      </c>
      <c r="C171" s="14" t="s">
        <v>192</v>
      </c>
      <c r="D171" s="14"/>
      <c r="E171" s="14"/>
      <c r="F171" s="14"/>
      <c r="G171" s="1"/>
      <c r="H171" s="1"/>
      <c r="I171" s="2" t="s">
        <v>21</v>
      </c>
      <c r="J171" s="208">
        <v>0</v>
      </c>
      <c r="K171" s="207"/>
      <c r="L171" s="14"/>
    </row>
    <row r="172" spans="1:12" x14ac:dyDescent="0.25">
      <c r="A172" s="14"/>
      <c r="B172" s="22" t="s">
        <v>175</v>
      </c>
      <c r="C172" s="14" t="s">
        <v>193</v>
      </c>
      <c r="D172" s="14"/>
      <c r="E172" s="14"/>
      <c r="F172" s="14"/>
      <c r="G172" s="1"/>
      <c r="H172" s="1"/>
      <c r="I172" s="2" t="s">
        <v>21</v>
      </c>
      <c r="J172" s="209">
        <v>0</v>
      </c>
      <c r="K172" s="207"/>
      <c r="L172" s="14"/>
    </row>
    <row r="173" spans="1:12" x14ac:dyDescent="0.25">
      <c r="A173" s="14"/>
      <c r="B173" s="22" t="s">
        <v>169</v>
      </c>
      <c r="C173" s="14" t="s">
        <v>194</v>
      </c>
      <c r="D173" s="14"/>
      <c r="E173" s="14"/>
      <c r="F173" s="14"/>
      <c r="G173" s="1"/>
      <c r="H173" s="1"/>
      <c r="I173" s="2" t="s">
        <v>21</v>
      </c>
      <c r="J173" s="208">
        <v>0</v>
      </c>
      <c r="K173" s="207"/>
      <c r="L173" s="14"/>
    </row>
    <row r="174" spans="1:12" x14ac:dyDescent="0.25">
      <c r="A174" s="14"/>
      <c r="B174" s="22" t="s">
        <v>175</v>
      </c>
      <c r="C174" s="14" t="s">
        <v>195</v>
      </c>
      <c r="D174" s="14"/>
      <c r="E174" s="14"/>
      <c r="F174" s="14"/>
      <c r="G174" s="1"/>
      <c r="H174" s="1"/>
      <c r="I174" s="2" t="s">
        <v>21</v>
      </c>
      <c r="J174" s="209">
        <v>0</v>
      </c>
      <c r="K174" s="207"/>
      <c r="L174" s="14"/>
    </row>
    <row r="175" spans="1:12" x14ac:dyDescent="0.25">
      <c r="A175" s="14"/>
      <c r="B175" s="22" t="s">
        <v>178</v>
      </c>
      <c r="C175" s="41" t="s">
        <v>196</v>
      </c>
      <c r="D175" s="41"/>
      <c r="E175" s="41"/>
      <c r="F175" s="41"/>
      <c r="G175" s="1"/>
      <c r="H175" s="1"/>
      <c r="I175" s="2">
        <v>45838</v>
      </c>
      <c r="J175" s="3">
        <f>J170+J171+J173-J172-J174</f>
        <v>0</v>
      </c>
      <c r="K175" s="207"/>
      <c r="L175" s="14"/>
    </row>
    <row r="176" spans="1:12" ht="18.75" x14ac:dyDescent="0.25">
      <c r="A176" s="14"/>
      <c r="B176" s="123"/>
      <c r="C176" s="124" t="s">
        <v>28</v>
      </c>
      <c r="D176" s="124"/>
      <c r="E176" s="124"/>
      <c r="F176" s="124"/>
      <c r="G176" s="124"/>
      <c r="H176" s="124"/>
      <c r="I176" s="124"/>
      <c r="J176" s="124"/>
      <c r="K176" s="99" t="s">
        <v>6</v>
      </c>
      <c r="L176" s="14"/>
    </row>
    <row r="177" spans="1:12" x14ac:dyDescent="0.25">
      <c r="A177" s="14"/>
      <c r="B177" s="100" t="s">
        <v>165</v>
      </c>
      <c r="C177" s="101" t="s">
        <v>190</v>
      </c>
      <c r="D177" s="101"/>
      <c r="E177" s="101"/>
      <c r="F177" s="101"/>
      <c r="G177" s="101"/>
      <c r="H177" s="101"/>
      <c r="I177" s="102" t="s">
        <v>167</v>
      </c>
      <c r="J177" s="102" t="s">
        <v>168</v>
      </c>
      <c r="K177" s="103"/>
      <c r="L177" s="14"/>
    </row>
    <row r="178" spans="1:12" x14ac:dyDescent="0.25">
      <c r="A178" s="14"/>
      <c r="B178" s="22" t="s">
        <v>169</v>
      </c>
      <c r="C178" s="41" t="s">
        <v>191</v>
      </c>
      <c r="D178" s="41"/>
      <c r="E178" s="41"/>
      <c r="F178" s="41"/>
      <c r="G178" s="1"/>
      <c r="H178" s="1"/>
      <c r="I178" s="2">
        <v>45658</v>
      </c>
      <c r="J178" s="206">
        <v>0</v>
      </c>
      <c r="K178" s="207"/>
      <c r="L178" s="14"/>
    </row>
    <row r="179" spans="1:12" x14ac:dyDescent="0.25">
      <c r="A179" s="14"/>
      <c r="B179" s="22" t="s">
        <v>169</v>
      </c>
      <c r="C179" s="14" t="s">
        <v>192</v>
      </c>
      <c r="D179" s="14"/>
      <c r="E179" s="14"/>
      <c r="F179" s="14"/>
      <c r="G179" s="1"/>
      <c r="H179" s="1"/>
      <c r="I179" s="2" t="s">
        <v>28</v>
      </c>
      <c r="J179" s="208">
        <v>0</v>
      </c>
      <c r="K179" s="207"/>
      <c r="L179" s="14"/>
    </row>
    <row r="180" spans="1:12" x14ac:dyDescent="0.25">
      <c r="A180" s="14"/>
      <c r="B180" s="22" t="s">
        <v>175</v>
      </c>
      <c r="C180" s="14" t="s">
        <v>193</v>
      </c>
      <c r="D180" s="14"/>
      <c r="E180" s="14"/>
      <c r="F180" s="14"/>
      <c r="G180" s="1"/>
      <c r="H180" s="1"/>
      <c r="I180" s="2" t="s">
        <v>28</v>
      </c>
      <c r="J180" s="209">
        <v>0</v>
      </c>
      <c r="K180" s="207"/>
      <c r="L180" s="14"/>
    </row>
    <row r="181" spans="1:12" x14ac:dyDescent="0.25">
      <c r="A181" s="14"/>
      <c r="B181" s="22" t="s">
        <v>169</v>
      </c>
      <c r="C181" s="14" t="s">
        <v>194</v>
      </c>
      <c r="D181" s="14"/>
      <c r="E181" s="14"/>
      <c r="F181" s="14"/>
      <c r="G181" s="1"/>
      <c r="H181" s="1"/>
      <c r="I181" s="2" t="s">
        <v>28</v>
      </c>
      <c r="J181" s="208">
        <v>0</v>
      </c>
      <c r="K181" s="207"/>
      <c r="L181" s="14"/>
    </row>
    <row r="182" spans="1:12" x14ac:dyDescent="0.25">
      <c r="A182" s="14"/>
      <c r="B182" s="22" t="s">
        <v>175</v>
      </c>
      <c r="C182" s="14" t="s">
        <v>195</v>
      </c>
      <c r="D182" s="14"/>
      <c r="E182" s="14"/>
      <c r="F182" s="14"/>
      <c r="G182" s="1"/>
      <c r="H182" s="1"/>
      <c r="I182" s="2" t="s">
        <v>28</v>
      </c>
      <c r="J182" s="209">
        <v>0</v>
      </c>
      <c r="K182" s="207"/>
      <c r="L182" s="14"/>
    </row>
    <row r="183" spans="1:12" x14ac:dyDescent="0.25">
      <c r="A183" s="14"/>
      <c r="B183" s="22" t="s">
        <v>178</v>
      </c>
      <c r="C183" s="41" t="s">
        <v>196</v>
      </c>
      <c r="D183" s="41"/>
      <c r="E183" s="41"/>
      <c r="F183" s="41"/>
      <c r="G183" s="1"/>
      <c r="H183" s="1"/>
      <c r="I183" s="2">
        <v>45930</v>
      </c>
      <c r="J183" s="3">
        <f>J178+J179+J181-J180-J182</f>
        <v>0</v>
      </c>
      <c r="K183" s="207"/>
      <c r="L183" s="14"/>
    </row>
    <row r="184" spans="1:12" ht="18.75" x14ac:dyDescent="0.25">
      <c r="A184" s="14"/>
      <c r="B184" s="123"/>
      <c r="C184" s="124" t="s">
        <v>35</v>
      </c>
      <c r="D184" s="124"/>
      <c r="E184" s="124"/>
      <c r="F184" s="124"/>
      <c r="G184" s="124"/>
      <c r="H184" s="124"/>
      <c r="I184" s="124"/>
      <c r="J184" s="124"/>
      <c r="K184" s="99" t="s">
        <v>6</v>
      </c>
      <c r="L184" s="14"/>
    </row>
    <row r="185" spans="1:12" x14ac:dyDescent="0.25">
      <c r="A185" s="14"/>
      <c r="B185" s="100" t="s">
        <v>165</v>
      </c>
      <c r="C185" s="101" t="s">
        <v>190</v>
      </c>
      <c r="D185" s="101"/>
      <c r="E185" s="101"/>
      <c r="F185" s="101"/>
      <c r="G185" s="101"/>
      <c r="H185" s="101"/>
      <c r="I185" s="102" t="s">
        <v>167</v>
      </c>
      <c r="J185" s="102" t="s">
        <v>168</v>
      </c>
      <c r="K185" s="103"/>
      <c r="L185" s="14"/>
    </row>
    <row r="186" spans="1:12" x14ac:dyDescent="0.25">
      <c r="A186" s="14"/>
      <c r="B186" s="22" t="s">
        <v>169</v>
      </c>
      <c r="C186" s="41" t="s">
        <v>191</v>
      </c>
      <c r="D186" s="41"/>
      <c r="E186" s="41"/>
      <c r="F186" s="41"/>
      <c r="G186" s="1"/>
      <c r="H186" s="1"/>
      <c r="I186" s="2">
        <v>45658</v>
      </c>
      <c r="J186" s="206">
        <v>0</v>
      </c>
      <c r="K186" s="207"/>
      <c r="L186" s="14"/>
    </row>
    <row r="187" spans="1:12" x14ac:dyDescent="0.25">
      <c r="A187" s="14"/>
      <c r="B187" s="22" t="s">
        <v>169</v>
      </c>
      <c r="C187" s="14" t="s">
        <v>192</v>
      </c>
      <c r="D187" s="14"/>
      <c r="E187" s="14"/>
      <c r="F187" s="14"/>
      <c r="G187" s="1"/>
      <c r="H187" s="1"/>
      <c r="I187" s="2" t="s">
        <v>35</v>
      </c>
      <c r="J187" s="208">
        <v>0</v>
      </c>
      <c r="K187" s="207"/>
      <c r="L187" s="14"/>
    </row>
    <row r="188" spans="1:12" x14ac:dyDescent="0.25">
      <c r="A188" s="14"/>
      <c r="B188" s="22" t="s">
        <v>175</v>
      </c>
      <c r="C188" s="14" t="s">
        <v>193</v>
      </c>
      <c r="D188" s="14"/>
      <c r="E188" s="14"/>
      <c r="F188" s="14"/>
      <c r="G188" s="1"/>
      <c r="H188" s="1"/>
      <c r="I188" s="2" t="s">
        <v>35</v>
      </c>
      <c r="J188" s="209">
        <v>0</v>
      </c>
      <c r="K188" s="207"/>
      <c r="L188" s="14"/>
    </row>
    <row r="189" spans="1:12" x14ac:dyDescent="0.25">
      <c r="A189" s="14"/>
      <c r="B189" s="22" t="s">
        <v>169</v>
      </c>
      <c r="C189" s="14" t="s">
        <v>194</v>
      </c>
      <c r="D189" s="14"/>
      <c r="E189" s="14"/>
      <c r="F189" s="14"/>
      <c r="G189" s="1"/>
      <c r="H189" s="1"/>
      <c r="I189" s="2" t="s">
        <v>35</v>
      </c>
      <c r="J189" s="208">
        <v>0</v>
      </c>
      <c r="K189" s="207"/>
      <c r="L189" s="14"/>
    </row>
    <row r="190" spans="1:12" x14ac:dyDescent="0.25">
      <c r="A190" s="14"/>
      <c r="B190" s="22" t="s">
        <v>175</v>
      </c>
      <c r="C190" s="14" t="s">
        <v>195</v>
      </c>
      <c r="D190" s="14"/>
      <c r="E190" s="14"/>
      <c r="F190" s="14"/>
      <c r="G190" s="1"/>
      <c r="H190" s="1"/>
      <c r="I190" s="2" t="s">
        <v>35</v>
      </c>
      <c r="J190" s="209">
        <v>0</v>
      </c>
      <c r="K190" s="207"/>
      <c r="L190" s="14"/>
    </row>
    <row r="191" spans="1:12" x14ac:dyDescent="0.25">
      <c r="A191" s="14"/>
      <c r="B191" s="22" t="s">
        <v>178</v>
      </c>
      <c r="C191" s="41" t="s">
        <v>196</v>
      </c>
      <c r="D191" s="41"/>
      <c r="E191" s="41"/>
      <c r="F191" s="41"/>
      <c r="G191" s="1"/>
      <c r="H191" s="1"/>
      <c r="I191" s="2">
        <v>46022</v>
      </c>
      <c r="J191" s="3">
        <f>J186+J187+J189-J188-J190</f>
        <v>0</v>
      </c>
      <c r="K191" s="207"/>
      <c r="L191" s="14"/>
    </row>
    <row r="192" spans="1:12" x14ac:dyDescent="0.25">
      <c r="A192" s="14"/>
      <c r="B192" s="104" t="s">
        <v>178</v>
      </c>
      <c r="C192" s="105" t="s">
        <v>181</v>
      </c>
      <c r="D192" s="105"/>
      <c r="E192" s="105"/>
      <c r="F192" s="105"/>
      <c r="G192" s="4"/>
      <c r="H192" s="4"/>
      <c r="I192" s="4"/>
      <c r="J192" s="5">
        <f>J191</f>
        <v>0</v>
      </c>
      <c r="K192" s="199"/>
      <c r="L192" s="14"/>
    </row>
    <row r="193" spans="1:12" x14ac:dyDescent="0.25">
      <c r="A193" s="14"/>
      <c r="B193" s="79"/>
      <c r="C193" s="14"/>
      <c r="D193" s="14"/>
      <c r="E193" s="14"/>
      <c r="F193" s="14"/>
      <c r="G193" s="14"/>
      <c r="H193" s="14"/>
      <c r="I193" s="14"/>
      <c r="J193" s="14"/>
      <c r="K193" s="23"/>
      <c r="L193" s="14"/>
    </row>
    <row r="194" spans="1:12" x14ac:dyDescent="0.25">
      <c r="A194" s="14"/>
      <c r="B194" s="79"/>
      <c r="C194" s="107" t="s">
        <v>187</v>
      </c>
      <c r="D194" s="14"/>
      <c r="E194" s="14"/>
      <c r="F194" s="14"/>
      <c r="G194" s="14"/>
      <c r="H194" s="14"/>
      <c r="I194" s="14"/>
      <c r="J194" s="14"/>
      <c r="K194" s="23"/>
      <c r="L194" s="14"/>
    </row>
    <row r="195" spans="1:12" x14ac:dyDescent="0.25">
      <c r="A195" s="14"/>
      <c r="B195" s="201"/>
      <c r="C195" s="349" t="s">
        <v>188</v>
      </c>
      <c r="D195" s="350"/>
      <c r="E195" s="350"/>
      <c r="F195" s="350"/>
      <c r="G195" s="350"/>
      <c r="H195" s="350"/>
      <c r="I195" s="350"/>
      <c r="J195" s="350"/>
      <c r="K195" s="351"/>
      <c r="L195" s="14"/>
    </row>
    <row r="196" spans="1:12" x14ac:dyDescent="0.25">
      <c r="A196" s="14"/>
      <c r="B196" s="201"/>
      <c r="C196" s="349" t="s">
        <v>188</v>
      </c>
      <c r="D196" s="350"/>
      <c r="E196" s="350"/>
      <c r="F196" s="350"/>
      <c r="G196" s="350"/>
      <c r="H196" s="350"/>
      <c r="I196" s="350"/>
      <c r="J196" s="350"/>
      <c r="K196" s="351"/>
      <c r="L196" s="14"/>
    </row>
    <row r="197" spans="1:12" x14ac:dyDescent="0.25">
      <c r="A197" s="14"/>
      <c r="B197" s="201"/>
      <c r="C197" s="349" t="s">
        <v>188</v>
      </c>
      <c r="D197" s="350"/>
      <c r="E197" s="350"/>
      <c r="F197" s="350"/>
      <c r="G197" s="350"/>
      <c r="H197" s="350"/>
      <c r="I197" s="350"/>
      <c r="J197" s="350"/>
      <c r="K197" s="351"/>
      <c r="L197" s="14"/>
    </row>
    <row r="198" spans="1:12" x14ac:dyDescent="0.25">
      <c r="A198" s="14"/>
      <c r="B198" s="201"/>
      <c r="C198" s="349" t="s">
        <v>188</v>
      </c>
      <c r="D198" s="350"/>
      <c r="E198" s="350"/>
      <c r="F198" s="350"/>
      <c r="G198" s="350"/>
      <c r="H198" s="350"/>
      <c r="I198" s="350"/>
      <c r="J198" s="350"/>
      <c r="K198" s="351"/>
      <c r="L198" s="14"/>
    </row>
    <row r="199" spans="1:12" x14ac:dyDescent="0.25">
      <c r="A199" s="14"/>
      <c r="B199" s="205"/>
      <c r="C199" s="356" t="s">
        <v>188</v>
      </c>
      <c r="D199" s="357"/>
      <c r="E199" s="357"/>
      <c r="F199" s="357"/>
      <c r="G199" s="357"/>
      <c r="H199" s="357"/>
      <c r="I199" s="357"/>
      <c r="J199" s="357"/>
      <c r="K199" s="358"/>
      <c r="L199" s="14"/>
    </row>
    <row r="200" spans="1:12" x14ac:dyDescent="0.25">
      <c r="A200" s="14"/>
      <c r="B200" s="22"/>
      <c r="C200" s="14"/>
      <c r="D200" s="14"/>
      <c r="E200" s="14"/>
      <c r="F200" s="14"/>
      <c r="G200" s="14"/>
      <c r="H200" s="14"/>
      <c r="I200" s="14"/>
      <c r="J200" s="14"/>
      <c r="K200" s="23"/>
      <c r="L200" s="14"/>
    </row>
    <row r="201" spans="1:12" ht="21.75" thickBot="1" x14ac:dyDescent="0.3">
      <c r="A201" s="14"/>
      <c r="B201" s="24"/>
      <c r="C201" s="25" t="s">
        <v>197</v>
      </c>
      <c r="D201" s="26"/>
      <c r="E201" s="26"/>
      <c r="F201" s="26"/>
      <c r="G201" s="26"/>
      <c r="H201" s="26"/>
      <c r="I201" s="26"/>
      <c r="J201" s="26"/>
      <c r="K201" s="27"/>
      <c r="L201" s="14"/>
    </row>
    <row r="202" spans="1:12" s="129" customFormat="1" ht="18.75" x14ac:dyDescent="0.25">
      <c r="A202" s="251"/>
      <c r="B202" s="125"/>
      <c r="C202" s="126" t="s">
        <v>139</v>
      </c>
      <c r="D202" s="126"/>
      <c r="E202" s="126"/>
      <c r="F202" s="126"/>
      <c r="G202" s="127"/>
      <c r="H202" s="126"/>
      <c r="I202" s="126"/>
      <c r="J202" s="126"/>
      <c r="K202" s="128"/>
      <c r="L202" s="251"/>
    </row>
    <row r="203" spans="1:12" s="129" customFormat="1" ht="25.5" x14ac:dyDescent="0.25">
      <c r="A203" s="251"/>
      <c r="B203" s="130" t="s">
        <v>165</v>
      </c>
      <c r="C203" s="131" t="s">
        <v>198</v>
      </c>
      <c r="D203" s="131" t="s">
        <v>8</v>
      </c>
      <c r="E203" s="131" t="s">
        <v>7</v>
      </c>
      <c r="F203" s="131" t="s">
        <v>199</v>
      </c>
      <c r="G203" s="131" t="s">
        <v>200</v>
      </c>
      <c r="H203" s="132" t="s">
        <v>201</v>
      </c>
      <c r="I203" s="131" t="s">
        <v>202</v>
      </c>
      <c r="J203" s="131" t="s">
        <v>203</v>
      </c>
      <c r="K203" s="133" t="s">
        <v>6</v>
      </c>
      <c r="L203" s="251"/>
    </row>
    <row r="204" spans="1:12" s="136" customFormat="1" x14ac:dyDescent="0.25">
      <c r="A204" s="134"/>
      <c r="B204" s="135">
        <v>101</v>
      </c>
      <c r="C204" s="210"/>
      <c r="D204" s="211"/>
      <c r="E204" s="211"/>
      <c r="F204" s="212"/>
      <c r="G204" s="213"/>
      <c r="H204" s="214"/>
      <c r="I204" s="214"/>
      <c r="J204" s="11">
        <f>SUM(H204:I204)</f>
        <v>0</v>
      </c>
      <c r="K204" s="171"/>
      <c r="L204" s="134"/>
    </row>
    <row r="205" spans="1:12" s="136" customFormat="1" x14ac:dyDescent="0.25">
      <c r="A205" s="134"/>
      <c r="B205" s="135">
        <f>B204+1</f>
        <v>102</v>
      </c>
      <c r="C205" s="210"/>
      <c r="D205" s="211"/>
      <c r="E205" s="211"/>
      <c r="F205" s="212"/>
      <c r="G205" s="213"/>
      <c r="H205" s="214"/>
      <c r="I205" s="214"/>
      <c r="J205" s="11">
        <f t="shared" ref="J205:J243" si="4">SUM(H205:I205)</f>
        <v>0</v>
      </c>
      <c r="K205" s="171"/>
      <c r="L205" s="134"/>
    </row>
    <row r="206" spans="1:12" s="136" customFormat="1" x14ac:dyDescent="0.25">
      <c r="A206" s="134"/>
      <c r="B206" s="135">
        <f>B205+1</f>
        <v>103</v>
      </c>
      <c r="C206" s="210"/>
      <c r="D206" s="211"/>
      <c r="E206" s="211"/>
      <c r="F206" s="212"/>
      <c r="G206" s="213"/>
      <c r="H206" s="214"/>
      <c r="I206" s="214"/>
      <c r="J206" s="11">
        <f t="shared" si="4"/>
        <v>0</v>
      </c>
      <c r="K206" s="171"/>
      <c r="L206" s="134"/>
    </row>
    <row r="207" spans="1:12" s="136" customFormat="1" x14ac:dyDescent="0.25">
      <c r="A207" s="134"/>
      <c r="B207" s="135">
        <f t="shared" ref="B207:B243" si="5">B206+1</f>
        <v>104</v>
      </c>
      <c r="C207" s="210"/>
      <c r="D207" s="211"/>
      <c r="E207" s="211"/>
      <c r="F207" s="212"/>
      <c r="G207" s="213"/>
      <c r="H207" s="214"/>
      <c r="I207" s="214"/>
      <c r="J207" s="11">
        <f t="shared" si="4"/>
        <v>0</v>
      </c>
      <c r="K207" s="171"/>
      <c r="L207" s="134"/>
    </row>
    <row r="208" spans="1:12" s="136" customFormat="1" x14ac:dyDescent="0.25">
      <c r="A208" s="134"/>
      <c r="B208" s="135">
        <f t="shared" si="5"/>
        <v>105</v>
      </c>
      <c r="C208" s="210"/>
      <c r="D208" s="211"/>
      <c r="E208" s="211"/>
      <c r="F208" s="212"/>
      <c r="G208" s="213"/>
      <c r="H208" s="214"/>
      <c r="I208" s="214"/>
      <c r="J208" s="11">
        <f t="shared" si="4"/>
        <v>0</v>
      </c>
      <c r="K208" s="171"/>
      <c r="L208" s="134"/>
    </row>
    <row r="209" spans="1:12" s="136" customFormat="1" x14ac:dyDescent="0.25">
      <c r="A209" s="134"/>
      <c r="B209" s="135">
        <f t="shared" si="5"/>
        <v>106</v>
      </c>
      <c r="C209" s="210"/>
      <c r="D209" s="211"/>
      <c r="E209" s="211"/>
      <c r="F209" s="212"/>
      <c r="G209" s="213"/>
      <c r="H209" s="214"/>
      <c r="I209" s="214"/>
      <c r="J209" s="11">
        <f t="shared" si="4"/>
        <v>0</v>
      </c>
      <c r="K209" s="171"/>
      <c r="L209" s="134"/>
    </row>
    <row r="210" spans="1:12" s="136" customFormat="1" x14ac:dyDescent="0.25">
      <c r="A210" s="134"/>
      <c r="B210" s="135">
        <f t="shared" si="5"/>
        <v>107</v>
      </c>
      <c r="C210" s="210"/>
      <c r="D210" s="211"/>
      <c r="E210" s="211"/>
      <c r="F210" s="212"/>
      <c r="G210" s="213"/>
      <c r="H210" s="214"/>
      <c r="I210" s="214"/>
      <c r="J210" s="11">
        <f t="shared" si="4"/>
        <v>0</v>
      </c>
      <c r="K210" s="171"/>
      <c r="L210" s="134"/>
    </row>
    <row r="211" spans="1:12" s="136" customFormat="1" x14ac:dyDescent="0.25">
      <c r="A211" s="134"/>
      <c r="B211" s="135">
        <f t="shared" si="5"/>
        <v>108</v>
      </c>
      <c r="C211" s="210"/>
      <c r="D211" s="211"/>
      <c r="E211" s="211"/>
      <c r="F211" s="212"/>
      <c r="G211" s="213"/>
      <c r="H211" s="214"/>
      <c r="I211" s="214"/>
      <c r="J211" s="11">
        <f t="shared" si="4"/>
        <v>0</v>
      </c>
      <c r="K211" s="171"/>
      <c r="L211" s="134"/>
    </row>
    <row r="212" spans="1:12" s="136" customFormat="1" x14ac:dyDescent="0.25">
      <c r="A212" s="134"/>
      <c r="B212" s="135">
        <f t="shared" si="5"/>
        <v>109</v>
      </c>
      <c r="C212" s="210"/>
      <c r="D212" s="211"/>
      <c r="E212" s="211"/>
      <c r="F212" s="212"/>
      <c r="G212" s="213"/>
      <c r="H212" s="214"/>
      <c r="I212" s="214"/>
      <c r="J212" s="11">
        <f t="shared" si="4"/>
        <v>0</v>
      </c>
      <c r="K212" s="171"/>
      <c r="L212" s="134"/>
    </row>
    <row r="213" spans="1:12" s="136" customFormat="1" x14ac:dyDescent="0.25">
      <c r="A213" s="134"/>
      <c r="B213" s="135">
        <f t="shared" si="5"/>
        <v>110</v>
      </c>
      <c r="C213" s="210"/>
      <c r="D213" s="211"/>
      <c r="E213" s="211"/>
      <c r="F213" s="212"/>
      <c r="G213" s="213"/>
      <c r="H213" s="214"/>
      <c r="I213" s="214"/>
      <c r="J213" s="11">
        <f t="shared" si="4"/>
        <v>0</v>
      </c>
      <c r="K213" s="171"/>
      <c r="L213" s="134"/>
    </row>
    <row r="214" spans="1:12" s="136" customFormat="1" x14ac:dyDescent="0.25">
      <c r="A214" s="134"/>
      <c r="B214" s="135">
        <f t="shared" si="5"/>
        <v>111</v>
      </c>
      <c r="C214" s="210"/>
      <c r="D214" s="211"/>
      <c r="E214" s="211"/>
      <c r="F214" s="212"/>
      <c r="G214" s="213"/>
      <c r="H214" s="214"/>
      <c r="I214" s="214"/>
      <c r="J214" s="11">
        <f t="shared" si="4"/>
        <v>0</v>
      </c>
      <c r="K214" s="171"/>
      <c r="L214" s="134"/>
    </row>
    <row r="215" spans="1:12" s="136" customFormat="1" x14ac:dyDescent="0.25">
      <c r="A215" s="134"/>
      <c r="B215" s="135">
        <f t="shared" si="5"/>
        <v>112</v>
      </c>
      <c r="C215" s="210"/>
      <c r="D215" s="211"/>
      <c r="E215" s="211"/>
      <c r="F215" s="212"/>
      <c r="G215" s="213"/>
      <c r="H215" s="214"/>
      <c r="I215" s="214"/>
      <c r="J215" s="11">
        <f t="shared" si="4"/>
        <v>0</v>
      </c>
      <c r="K215" s="171"/>
      <c r="L215" s="134"/>
    </row>
    <row r="216" spans="1:12" s="136" customFormat="1" x14ac:dyDescent="0.25">
      <c r="A216" s="134"/>
      <c r="B216" s="135">
        <f t="shared" si="5"/>
        <v>113</v>
      </c>
      <c r="C216" s="210"/>
      <c r="D216" s="211"/>
      <c r="E216" s="211"/>
      <c r="F216" s="212"/>
      <c r="G216" s="213"/>
      <c r="H216" s="214"/>
      <c r="I216" s="214"/>
      <c r="J216" s="11">
        <f t="shared" si="4"/>
        <v>0</v>
      </c>
      <c r="K216" s="171"/>
      <c r="L216" s="134"/>
    </row>
    <row r="217" spans="1:12" s="136" customFormat="1" x14ac:dyDescent="0.25">
      <c r="A217" s="134"/>
      <c r="B217" s="135">
        <f t="shared" si="5"/>
        <v>114</v>
      </c>
      <c r="C217" s="210"/>
      <c r="D217" s="211"/>
      <c r="E217" s="211"/>
      <c r="F217" s="212"/>
      <c r="G217" s="213"/>
      <c r="H217" s="214"/>
      <c r="I217" s="214"/>
      <c r="J217" s="11">
        <f t="shared" si="4"/>
        <v>0</v>
      </c>
      <c r="K217" s="171"/>
      <c r="L217" s="134"/>
    </row>
    <row r="218" spans="1:12" s="136" customFormat="1" x14ac:dyDescent="0.25">
      <c r="A218" s="134"/>
      <c r="B218" s="135">
        <f t="shared" si="5"/>
        <v>115</v>
      </c>
      <c r="C218" s="210"/>
      <c r="D218" s="211"/>
      <c r="E218" s="211"/>
      <c r="F218" s="212"/>
      <c r="G218" s="213"/>
      <c r="H218" s="214"/>
      <c r="I218" s="214"/>
      <c r="J218" s="11">
        <f t="shared" si="4"/>
        <v>0</v>
      </c>
      <c r="K218" s="171"/>
      <c r="L218" s="134"/>
    </row>
    <row r="219" spans="1:12" s="136" customFormat="1" x14ac:dyDescent="0.25">
      <c r="A219" s="134"/>
      <c r="B219" s="135">
        <f t="shared" si="5"/>
        <v>116</v>
      </c>
      <c r="C219" s="210"/>
      <c r="D219" s="211"/>
      <c r="E219" s="211"/>
      <c r="F219" s="212"/>
      <c r="G219" s="213"/>
      <c r="H219" s="214"/>
      <c r="I219" s="214"/>
      <c r="J219" s="11">
        <f t="shared" si="4"/>
        <v>0</v>
      </c>
      <c r="K219" s="171"/>
      <c r="L219" s="134"/>
    </row>
    <row r="220" spans="1:12" s="136" customFormat="1" x14ac:dyDescent="0.25">
      <c r="A220" s="134"/>
      <c r="B220" s="135">
        <f t="shared" si="5"/>
        <v>117</v>
      </c>
      <c r="C220" s="210"/>
      <c r="D220" s="211"/>
      <c r="E220" s="211"/>
      <c r="F220" s="212"/>
      <c r="G220" s="213"/>
      <c r="H220" s="214"/>
      <c r="I220" s="214"/>
      <c r="J220" s="11">
        <f t="shared" si="4"/>
        <v>0</v>
      </c>
      <c r="K220" s="171"/>
      <c r="L220" s="134"/>
    </row>
    <row r="221" spans="1:12" s="136" customFormat="1" x14ac:dyDescent="0.25">
      <c r="A221" s="134"/>
      <c r="B221" s="135">
        <f t="shared" si="5"/>
        <v>118</v>
      </c>
      <c r="C221" s="210"/>
      <c r="D221" s="211"/>
      <c r="E221" s="211"/>
      <c r="F221" s="212"/>
      <c r="G221" s="213"/>
      <c r="H221" s="214"/>
      <c r="I221" s="214"/>
      <c r="J221" s="11">
        <f t="shared" si="4"/>
        <v>0</v>
      </c>
      <c r="K221" s="171"/>
      <c r="L221" s="134"/>
    </row>
    <row r="222" spans="1:12" s="136" customFormat="1" x14ac:dyDescent="0.25">
      <c r="A222" s="134"/>
      <c r="B222" s="135">
        <f t="shared" si="5"/>
        <v>119</v>
      </c>
      <c r="C222" s="210"/>
      <c r="D222" s="211"/>
      <c r="E222" s="211"/>
      <c r="F222" s="212"/>
      <c r="G222" s="213"/>
      <c r="H222" s="214"/>
      <c r="I222" s="214"/>
      <c r="J222" s="11">
        <f t="shared" si="4"/>
        <v>0</v>
      </c>
      <c r="K222" s="171"/>
      <c r="L222" s="134"/>
    </row>
    <row r="223" spans="1:12" s="136" customFormat="1" x14ac:dyDescent="0.25">
      <c r="A223" s="134"/>
      <c r="B223" s="135">
        <f t="shared" si="5"/>
        <v>120</v>
      </c>
      <c r="C223" s="210"/>
      <c r="D223" s="211"/>
      <c r="E223" s="211"/>
      <c r="F223" s="212"/>
      <c r="G223" s="213"/>
      <c r="H223" s="214"/>
      <c r="I223" s="214"/>
      <c r="J223" s="11">
        <f t="shared" si="4"/>
        <v>0</v>
      </c>
      <c r="K223" s="171"/>
      <c r="L223" s="134"/>
    </row>
    <row r="224" spans="1:12" s="136" customFormat="1" x14ac:dyDescent="0.25">
      <c r="A224" s="134"/>
      <c r="B224" s="135">
        <f t="shared" si="5"/>
        <v>121</v>
      </c>
      <c r="C224" s="210"/>
      <c r="D224" s="211"/>
      <c r="E224" s="211"/>
      <c r="F224" s="212"/>
      <c r="G224" s="213"/>
      <c r="H224" s="214"/>
      <c r="I224" s="214"/>
      <c r="J224" s="11">
        <f t="shared" si="4"/>
        <v>0</v>
      </c>
      <c r="K224" s="171"/>
      <c r="L224" s="134"/>
    </row>
    <row r="225" spans="1:12" s="136" customFormat="1" x14ac:dyDescent="0.25">
      <c r="A225" s="134"/>
      <c r="B225" s="135">
        <f t="shared" si="5"/>
        <v>122</v>
      </c>
      <c r="C225" s="210"/>
      <c r="D225" s="211"/>
      <c r="E225" s="211"/>
      <c r="F225" s="212"/>
      <c r="G225" s="213"/>
      <c r="H225" s="214"/>
      <c r="I225" s="214"/>
      <c r="J225" s="11">
        <f t="shared" si="4"/>
        <v>0</v>
      </c>
      <c r="K225" s="171"/>
      <c r="L225" s="134"/>
    </row>
    <row r="226" spans="1:12" s="136" customFormat="1" x14ac:dyDescent="0.25">
      <c r="A226" s="134"/>
      <c r="B226" s="135">
        <f t="shared" si="5"/>
        <v>123</v>
      </c>
      <c r="C226" s="210"/>
      <c r="D226" s="211"/>
      <c r="E226" s="211"/>
      <c r="F226" s="212"/>
      <c r="G226" s="213"/>
      <c r="H226" s="214"/>
      <c r="I226" s="214"/>
      <c r="J226" s="11">
        <f t="shared" si="4"/>
        <v>0</v>
      </c>
      <c r="K226" s="171"/>
      <c r="L226" s="134"/>
    </row>
    <row r="227" spans="1:12" s="136" customFormat="1" x14ac:dyDescent="0.25">
      <c r="A227" s="134"/>
      <c r="B227" s="135">
        <f t="shared" si="5"/>
        <v>124</v>
      </c>
      <c r="C227" s="210"/>
      <c r="D227" s="211"/>
      <c r="E227" s="211"/>
      <c r="F227" s="212"/>
      <c r="G227" s="213"/>
      <c r="H227" s="214"/>
      <c r="I227" s="214"/>
      <c r="J227" s="11">
        <f t="shared" si="4"/>
        <v>0</v>
      </c>
      <c r="K227" s="171"/>
      <c r="L227" s="134"/>
    </row>
    <row r="228" spans="1:12" s="136" customFormat="1" x14ac:dyDescent="0.25">
      <c r="A228" s="134"/>
      <c r="B228" s="135">
        <f t="shared" si="5"/>
        <v>125</v>
      </c>
      <c r="C228" s="210"/>
      <c r="D228" s="211"/>
      <c r="E228" s="211"/>
      <c r="F228" s="212"/>
      <c r="G228" s="213"/>
      <c r="H228" s="214"/>
      <c r="I228" s="214"/>
      <c r="J228" s="11">
        <f t="shared" si="4"/>
        <v>0</v>
      </c>
      <c r="K228" s="171"/>
      <c r="L228" s="134"/>
    </row>
    <row r="229" spans="1:12" s="136" customFormat="1" x14ac:dyDescent="0.25">
      <c r="A229" s="134"/>
      <c r="B229" s="135">
        <f t="shared" si="5"/>
        <v>126</v>
      </c>
      <c r="C229" s="210"/>
      <c r="D229" s="211"/>
      <c r="E229" s="211"/>
      <c r="F229" s="212"/>
      <c r="G229" s="213"/>
      <c r="H229" s="214"/>
      <c r="I229" s="214"/>
      <c r="J229" s="11">
        <f t="shared" si="4"/>
        <v>0</v>
      </c>
      <c r="K229" s="171"/>
      <c r="L229" s="134"/>
    </row>
    <row r="230" spans="1:12" s="136" customFormat="1" x14ac:dyDescent="0.25">
      <c r="A230" s="134"/>
      <c r="B230" s="135">
        <f t="shared" si="5"/>
        <v>127</v>
      </c>
      <c r="C230" s="210"/>
      <c r="D230" s="211"/>
      <c r="E230" s="211"/>
      <c r="F230" s="212"/>
      <c r="G230" s="213"/>
      <c r="H230" s="214"/>
      <c r="I230" s="214"/>
      <c r="J230" s="11">
        <f t="shared" si="4"/>
        <v>0</v>
      </c>
      <c r="K230" s="171"/>
      <c r="L230" s="134"/>
    </row>
    <row r="231" spans="1:12" s="136" customFormat="1" x14ac:dyDescent="0.25">
      <c r="A231" s="134"/>
      <c r="B231" s="135">
        <f t="shared" si="5"/>
        <v>128</v>
      </c>
      <c r="C231" s="210"/>
      <c r="D231" s="211"/>
      <c r="E231" s="211"/>
      <c r="F231" s="212"/>
      <c r="G231" s="213"/>
      <c r="H231" s="214"/>
      <c r="I231" s="214"/>
      <c r="J231" s="11">
        <f t="shared" si="4"/>
        <v>0</v>
      </c>
      <c r="K231" s="171"/>
      <c r="L231" s="134"/>
    </row>
    <row r="232" spans="1:12" s="136" customFormat="1" x14ac:dyDescent="0.25">
      <c r="A232" s="134"/>
      <c r="B232" s="135">
        <f t="shared" si="5"/>
        <v>129</v>
      </c>
      <c r="C232" s="210"/>
      <c r="D232" s="211"/>
      <c r="E232" s="211"/>
      <c r="F232" s="212"/>
      <c r="G232" s="213"/>
      <c r="H232" s="214"/>
      <c r="I232" s="214"/>
      <c r="J232" s="11">
        <f t="shared" si="4"/>
        <v>0</v>
      </c>
      <c r="K232" s="171"/>
      <c r="L232" s="134"/>
    </row>
    <row r="233" spans="1:12" s="136" customFormat="1" x14ac:dyDescent="0.25">
      <c r="A233" s="134"/>
      <c r="B233" s="135">
        <f t="shared" si="5"/>
        <v>130</v>
      </c>
      <c r="C233" s="210"/>
      <c r="D233" s="211"/>
      <c r="E233" s="211"/>
      <c r="F233" s="212"/>
      <c r="G233" s="213"/>
      <c r="H233" s="214"/>
      <c r="I233" s="214"/>
      <c r="J233" s="11">
        <f t="shared" si="4"/>
        <v>0</v>
      </c>
      <c r="K233" s="171"/>
      <c r="L233" s="134"/>
    </row>
    <row r="234" spans="1:12" s="136" customFormat="1" x14ac:dyDescent="0.25">
      <c r="A234" s="134"/>
      <c r="B234" s="135">
        <f t="shared" si="5"/>
        <v>131</v>
      </c>
      <c r="C234" s="210"/>
      <c r="D234" s="211"/>
      <c r="E234" s="211"/>
      <c r="F234" s="212"/>
      <c r="G234" s="213"/>
      <c r="H234" s="214"/>
      <c r="I234" s="214"/>
      <c r="J234" s="11">
        <f t="shared" si="4"/>
        <v>0</v>
      </c>
      <c r="K234" s="171"/>
      <c r="L234" s="134"/>
    </row>
    <row r="235" spans="1:12" s="136" customFormat="1" x14ac:dyDescent="0.25">
      <c r="A235" s="134"/>
      <c r="B235" s="135">
        <f t="shared" si="5"/>
        <v>132</v>
      </c>
      <c r="C235" s="210"/>
      <c r="D235" s="211"/>
      <c r="E235" s="211"/>
      <c r="F235" s="212"/>
      <c r="G235" s="213"/>
      <c r="H235" s="214"/>
      <c r="I235" s="214"/>
      <c r="J235" s="11">
        <f t="shared" si="4"/>
        <v>0</v>
      </c>
      <c r="K235" s="171"/>
      <c r="L235" s="134"/>
    </row>
    <row r="236" spans="1:12" s="136" customFormat="1" x14ac:dyDescent="0.25">
      <c r="A236" s="134"/>
      <c r="B236" s="135">
        <f t="shared" si="5"/>
        <v>133</v>
      </c>
      <c r="C236" s="210"/>
      <c r="D236" s="211"/>
      <c r="E236" s="211"/>
      <c r="F236" s="212"/>
      <c r="G236" s="213"/>
      <c r="H236" s="214"/>
      <c r="I236" s="214"/>
      <c r="J236" s="11">
        <f t="shared" si="4"/>
        <v>0</v>
      </c>
      <c r="K236" s="171"/>
      <c r="L236" s="134"/>
    </row>
    <row r="237" spans="1:12" s="136" customFormat="1" x14ac:dyDescent="0.25">
      <c r="A237" s="134"/>
      <c r="B237" s="135">
        <f t="shared" si="5"/>
        <v>134</v>
      </c>
      <c r="C237" s="210"/>
      <c r="D237" s="211"/>
      <c r="E237" s="211"/>
      <c r="F237" s="212"/>
      <c r="G237" s="213"/>
      <c r="H237" s="214"/>
      <c r="I237" s="214"/>
      <c r="J237" s="11">
        <f t="shared" si="4"/>
        <v>0</v>
      </c>
      <c r="K237" s="171"/>
      <c r="L237" s="134"/>
    </row>
    <row r="238" spans="1:12" s="136" customFormat="1" x14ac:dyDescent="0.25">
      <c r="A238" s="134"/>
      <c r="B238" s="135">
        <f t="shared" si="5"/>
        <v>135</v>
      </c>
      <c r="C238" s="210"/>
      <c r="D238" s="211"/>
      <c r="E238" s="211"/>
      <c r="F238" s="212"/>
      <c r="G238" s="213"/>
      <c r="H238" s="214"/>
      <c r="I238" s="214"/>
      <c r="J238" s="11">
        <f t="shared" si="4"/>
        <v>0</v>
      </c>
      <c r="K238" s="171"/>
      <c r="L238" s="134"/>
    </row>
    <row r="239" spans="1:12" s="136" customFormat="1" x14ac:dyDescent="0.25">
      <c r="A239" s="134"/>
      <c r="B239" s="135">
        <f t="shared" si="5"/>
        <v>136</v>
      </c>
      <c r="C239" s="210"/>
      <c r="D239" s="211"/>
      <c r="E239" s="211"/>
      <c r="F239" s="212"/>
      <c r="G239" s="213"/>
      <c r="H239" s="214"/>
      <c r="I239" s="214"/>
      <c r="J239" s="11">
        <f t="shared" si="4"/>
        <v>0</v>
      </c>
      <c r="K239" s="171"/>
      <c r="L239" s="134"/>
    </row>
    <row r="240" spans="1:12" s="136" customFormat="1" x14ac:dyDescent="0.25">
      <c r="A240" s="134"/>
      <c r="B240" s="135">
        <f t="shared" si="5"/>
        <v>137</v>
      </c>
      <c r="C240" s="210"/>
      <c r="D240" s="211"/>
      <c r="E240" s="211"/>
      <c r="F240" s="212"/>
      <c r="G240" s="213"/>
      <c r="H240" s="214"/>
      <c r="I240" s="214"/>
      <c r="J240" s="11">
        <f t="shared" si="4"/>
        <v>0</v>
      </c>
      <c r="K240" s="171"/>
      <c r="L240" s="134"/>
    </row>
    <row r="241" spans="1:12" s="136" customFormat="1" x14ac:dyDescent="0.25">
      <c r="A241" s="134"/>
      <c r="B241" s="135">
        <f t="shared" si="5"/>
        <v>138</v>
      </c>
      <c r="C241" s="210"/>
      <c r="D241" s="211"/>
      <c r="E241" s="211"/>
      <c r="F241" s="212"/>
      <c r="G241" s="213"/>
      <c r="H241" s="214"/>
      <c r="I241" s="214"/>
      <c r="J241" s="11">
        <f t="shared" si="4"/>
        <v>0</v>
      </c>
      <c r="K241" s="171"/>
      <c r="L241" s="134"/>
    </row>
    <row r="242" spans="1:12" s="136" customFormat="1" x14ac:dyDescent="0.25">
      <c r="A242" s="134"/>
      <c r="B242" s="135">
        <f t="shared" si="5"/>
        <v>139</v>
      </c>
      <c r="C242" s="210"/>
      <c r="D242" s="211"/>
      <c r="E242" s="211"/>
      <c r="F242" s="212"/>
      <c r="G242" s="213"/>
      <c r="H242" s="214"/>
      <c r="I242" s="214"/>
      <c r="J242" s="11">
        <f t="shared" si="4"/>
        <v>0</v>
      </c>
      <c r="K242" s="171"/>
      <c r="L242" s="134"/>
    </row>
    <row r="243" spans="1:12" s="136" customFormat="1" x14ac:dyDescent="0.25">
      <c r="A243" s="134"/>
      <c r="B243" s="135">
        <f t="shared" si="5"/>
        <v>140</v>
      </c>
      <c r="C243" s="210"/>
      <c r="D243" s="211"/>
      <c r="E243" s="211"/>
      <c r="F243" s="212"/>
      <c r="G243" s="213"/>
      <c r="H243" s="214"/>
      <c r="I243" s="214"/>
      <c r="J243" s="11">
        <f t="shared" si="4"/>
        <v>0</v>
      </c>
      <c r="K243" s="171"/>
      <c r="L243" s="134"/>
    </row>
    <row r="244" spans="1:12" s="136" customFormat="1" ht="15.75" x14ac:dyDescent="0.25">
      <c r="A244" s="134"/>
      <c r="B244" s="135"/>
      <c r="C244" s="137"/>
      <c r="D244" s="134"/>
      <c r="E244" s="138"/>
      <c r="F244" s="139"/>
      <c r="G244" s="140" t="str">
        <f>C202</f>
        <v>Janeiro</v>
      </c>
      <c r="H244" s="141">
        <f>SUM(H202:H243)</f>
        <v>0</v>
      </c>
      <c r="I244" s="141">
        <f>SUM(I202:I243)</f>
        <v>0</v>
      </c>
      <c r="J244" s="141">
        <f>SUM(J204:J243)</f>
        <v>0</v>
      </c>
      <c r="K244" s="142"/>
      <c r="L244" s="134"/>
    </row>
    <row r="245" spans="1:12" s="136" customFormat="1" x14ac:dyDescent="0.25">
      <c r="A245" s="134"/>
      <c r="B245" s="79"/>
      <c r="C245" s="107" t="s">
        <v>187</v>
      </c>
      <c r="D245" s="14"/>
      <c r="E245" s="14"/>
      <c r="F245" s="14"/>
      <c r="G245" s="14"/>
      <c r="H245" s="14"/>
      <c r="I245" s="14"/>
      <c r="J245" s="14"/>
      <c r="K245" s="23"/>
      <c r="L245" s="134"/>
    </row>
    <row r="246" spans="1:12" s="136" customFormat="1" x14ac:dyDescent="0.25">
      <c r="A246" s="134"/>
      <c r="B246" s="201"/>
      <c r="C246" s="349" t="s">
        <v>188</v>
      </c>
      <c r="D246" s="350"/>
      <c r="E246" s="350"/>
      <c r="F246" s="350"/>
      <c r="G246" s="350"/>
      <c r="H246" s="350"/>
      <c r="I246" s="350"/>
      <c r="J246" s="350"/>
      <c r="K246" s="351"/>
      <c r="L246" s="134"/>
    </row>
    <row r="247" spans="1:12" s="136" customFormat="1" x14ac:dyDescent="0.25">
      <c r="A247" s="134"/>
      <c r="B247" s="201"/>
      <c r="C247" s="202"/>
      <c r="D247" s="203"/>
      <c r="E247" s="203"/>
      <c r="F247" s="203"/>
      <c r="G247" s="203"/>
      <c r="H247" s="203"/>
      <c r="I247" s="203"/>
      <c r="J247" s="203"/>
      <c r="K247" s="204"/>
      <c r="L247" s="134"/>
    </row>
    <row r="248" spans="1:12" s="136" customFormat="1" ht="13.5" thickBot="1" x14ac:dyDescent="0.3">
      <c r="A248" s="134"/>
      <c r="B248" s="215"/>
      <c r="C248" s="352"/>
      <c r="D248" s="353"/>
      <c r="E248" s="353"/>
      <c r="F248" s="353"/>
      <c r="G248" s="353"/>
      <c r="H248" s="353"/>
      <c r="I248" s="353"/>
      <c r="J248" s="353"/>
      <c r="K248" s="354"/>
      <c r="L248" s="134"/>
    </row>
    <row r="249" spans="1:12" s="136" customFormat="1" ht="18.75" x14ac:dyDescent="0.25">
      <c r="A249" s="14"/>
      <c r="B249" s="125"/>
      <c r="C249" s="126" t="s">
        <v>140</v>
      </c>
      <c r="D249" s="126"/>
      <c r="E249" s="126"/>
      <c r="F249" s="126"/>
      <c r="G249" s="127"/>
      <c r="H249" s="126"/>
      <c r="I249" s="126"/>
      <c r="J249" s="126"/>
      <c r="K249" s="128"/>
      <c r="L249" s="14"/>
    </row>
    <row r="250" spans="1:12" s="136" customFormat="1" ht="25.5" x14ac:dyDescent="0.25">
      <c r="A250" s="134"/>
      <c r="B250" s="130" t="s">
        <v>165</v>
      </c>
      <c r="C250" s="131" t="s">
        <v>198</v>
      </c>
      <c r="D250" s="131" t="s">
        <v>8</v>
      </c>
      <c r="E250" s="131" t="s">
        <v>7</v>
      </c>
      <c r="F250" s="131" t="s">
        <v>199</v>
      </c>
      <c r="G250" s="131" t="s">
        <v>200</v>
      </c>
      <c r="H250" s="132" t="s">
        <v>201</v>
      </c>
      <c r="I250" s="131" t="s">
        <v>202</v>
      </c>
      <c r="J250" s="131" t="s">
        <v>203</v>
      </c>
      <c r="K250" s="133" t="s">
        <v>6</v>
      </c>
      <c r="L250" s="134"/>
    </row>
    <row r="251" spans="1:12" s="136" customFormat="1" x14ac:dyDescent="0.25">
      <c r="A251" s="134"/>
      <c r="B251" s="135">
        <v>201</v>
      </c>
      <c r="C251" s="210"/>
      <c r="D251" s="211"/>
      <c r="E251" s="211"/>
      <c r="F251" s="212"/>
      <c r="G251" s="213"/>
      <c r="H251" s="216"/>
      <c r="I251" s="216"/>
      <c r="J251" s="11">
        <f>SUM(H251:I251)</f>
        <v>0</v>
      </c>
      <c r="K251" s="171"/>
      <c r="L251" s="134"/>
    </row>
    <row r="252" spans="1:12" s="136" customFormat="1" x14ac:dyDescent="0.25">
      <c r="A252" s="134"/>
      <c r="B252" s="135">
        <f>B251+1</f>
        <v>202</v>
      </c>
      <c r="C252" s="210"/>
      <c r="D252" s="211"/>
      <c r="E252" s="211"/>
      <c r="F252" s="212"/>
      <c r="G252" s="213"/>
      <c r="H252" s="216"/>
      <c r="I252" s="216"/>
      <c r="J252" s="11">
        <f t="shared" ref="J252:J290" si="6">SUM(H252:I252)</f>
        <v>0</v>
      </c>
      <c r="K252" s="171"/>
      <c r="L252" s="134"/>
    </row>
    <row r="253" spans="1:12" s="136" customFormat="1" x14ac:dyDescent="0.25">
      <c r="A253" s="134"/>
      <c r="B253" s="135">
        <f>B252+1</f>
        <v>203</v>
      </c>
      <c r="C253" s="210"/>
      <c r="D253" s="211"/>
      <c r="E253" s="211"/>
      <c r="F253" s="212"/>
      <c r="G253" s="213"/>
      <c r="H253" s="216"/>
      <c r="I253" s="216"/>
      <c r="J253" s="11">
        <f t="shared" si="6"/>
        <v>0</v>
      </c>
      <c r="K253" s="171"/>
      <c r="L253" s="134"/>
    </row>
    <row r="254" spans="1:12" s="136" customFormat="1" x14ac:dyDescent="0.25">
      <c r="A254" s="134"/>
      <c r="B254" s="135">
        <f t="shared" ref="B254:B290" si="7">B253+1</f>
        <v>204</v>
      </c>
      <c r="C254" s="210"/>
      <c r="D254" s="211"/>
      <c r="E254" s="211"/>
      <c r="F254" s="212"/>
      <c r="G254" s="213"/>
      <c r="H254" s="216"/>
      <c r="I254" s="216"/>
      <c r="J254" s="11">
        <f t="shared" si="6"/>
        <v>0</v>
      </c>
      <c r="K254" s="171"/>
      <c r="L254" s="134"/>
    </row>
    <row r="255" spans="1:12" s="136" customFormat="1" x14ac:dyDescent="0.25">
      <c r="A255" s="134"/>
      <c r="B255" s="135">
        <f t="shared" si="7"/>
        <v>205</v>
      </c>
      <c r="C255" s="210"/>
      <c r="D255" s="211"/>
      <c r="E255" s="211"/>
      <c r="F255" s="212"/>
      <c r="G255" s="213"/>
      <c r="H255" s="216"/>
      <c r="I255" s="216"/>
      <c r="J255" s="11">
        <f t="shared" si="6"/>
        <v>0</v>
      </c>
      <c r="K255" s="171"/>
      <c r="L255" s="134"/>
    </row>
    <row r="256" spans="1:12" s="136" customFormat="1" x14ac:dyDescent="0.25">
      <c r="A256" s="134"/>
      <c r="B256" s="135">
        <f t="shared" si="7"/>
        <v>206</v>
      </c>
      <c r="C256" s="210"/>
      <c r="D256" s="211"/>
      <c r="E256" s="211"/>
      <c r="F256" s="212"/>
      <c r="G256" s="213"/>
      <c r="H256" s="216"/>
      <c r="I256" s="216"/>
      <c r="J256" s="11">
        <f t="shared" si="6"/>
        <v>0</v>
      </c>
      <c r="K256" s="171"/>
      <c r="L256" s="134"/>
    </row>
    <row r="257" spans="1:12" s="136" customFormat="1" x14ac:dyDescent="0.25">
      <c r="A257" s="134"/>
      <c r="B257" s="135">
        <f t="shared" si="7"/>
        <v>207</v>
      </c>
      <c r="C257" s="210"/>
      <c r="D257" s="211"/>
      <c r="E257" s="211"/>
      <c r="F257" s="212"/>
      <c r="G257" s="213"/>
      <c r="H257" s="216"/>
      <c r="I257" s="216"/>
      <c r="J257" s="11">
        <f t="shared" si="6"/>
        <v>0</v>
      </c>
      <c r="K257" s="171"/>
      <c r="L257" s="134"/>
    </row>
    <row r="258" spans="1:12" s="136" customFormat="1" x14ac:dyDescent="0.25">
      <c r="A258" s="134"/>
      <c r="B258" s="135">
        <f t="shared" si="7"/>
        <v>208</v>
      </c>
      <c r="C258" s="210"/>
      <c r="D258" s="211"/>
      <c r="E258" s="211"/>
      <c r="F258" s="212"/>
      <c r="G258" s="213"/>
      <c r="H258" s="216"/>
      <c r="I258" s="216"/>
      <c r="J258" s="11">
        <f t="shared" si="6"/>
        <v>0</v>
      </c>
      <c r="K258" s="171"/>
      <c r="L258" s="134"/>
    </row>
    <row r="259" spans="1:12" s="136" customFormat="1" x14ac:dyDescent="0.25">
      <c r="A259" s="134"/>
      <c r="B259" s="135">
        <f t="shared" si="7"/>
        <v>209</v>
      </c>
      <c r="C259" s="210"/>
      <c r="D259" s="211"/>
      <c r="E259" s="211"/>
      <c r="F259" s="212"/>
      <c r="G259" s="213"/>
      <c r="H259" s="216"/>
      <c r="I259" s="216"/>
      <c r="J259" s="11">
        <f t="shared" si="6"/>
        <v>0</v>
      </c>
      <c r="K259" s="171"/>
      <c r="L259" s="134"/>
    </row>
    <row r="260" spans="1:12" s="136" customFormat="1" x14ac:dyDescent="0.25">
      <c r="A260" s="134"/>
      <c r="B260" s="135">
        <f t="shared" si="7"/>
        <v>210</v>
      </c>
      <c r="C260" s="210"/>
      <c r="D260" s="211"/>
      <c r="E260" s="211"/>
      <c r="F260" s="212"/>
      <c r="G260" s="213"/>
      <c r="H260" s="216"/>
      <c r="I260" s="216"/>
      <c r="J260" s="11">
        <f t="shared" si="6"/>
        <v>0</v>
      </c>
      <c r="K260" s="171"/>
      <c r="L260" s="134"/>
    </row>
    <row r="261" spans="1:12" s="136" customFormat="1" x14ac:dyDescent="0.25">
      <c r="A261" s="134"/>
      <c r="B261" s="135">
        <f t="shared" si="7"/>
        <v>211</v>
      </c>
      <c r="C261" s="210"/>
      <c r="D261" s="211"/>
      <c r="E261" s="211"/>
      <c r="F261" s="212"/>
      <c r="G261" s="213"/>
      <c r="H261" s="216"/>
      <c r="I261" s="216"/>
      <c r="J261" s="11">
        <f t="shared" si="6"/>
        <v>0</v>
      </c>
      <c r="K261" s="171"/>
      <c r="L261" s="134"/>
    </row>
    <row r="262" spans="1:12" s="136" customFormat="1" x14ac:dyDescent="0.25">
      <c r="A262" s="134"/>
      <c r="B262" s="135">
        <f t="shared" si="7"/>
        <v>212</v>
      </c>
      <c r="C262" s="210"/>
      <c r="D262" s="211"/>
      <c r="E262" s="211"/>
      <c r="F262" s="212"/>
      <c r="G262" s="213"/>
      <c r="H262" s="216"/>
      <c r="I262" s="216"/>
      <c r="J262" s="11">
        <f t="shared" si="6"/>
        <v>0</v>
      </c>
      <c r="K262" s="171"/>
      <c r="L262" s="134"/>
    </row>
    <row r="263" spans="1:12" s="136" customFormat="1" x14ac:dyDescent="0.25">
      <c r="A263" s="134"/>
      <c r="B263" s="135">
        <f t="shared" si="7"/>
        <v>213</v>
      </c>
      <c r="C263" s="210"/>
      <c r="D263" s="211"/>
      <c r="E263" s="211"/>
      <c r="F263" s="212"/>
      <c r="G263" s="213"/>
      <c r="H263" s="216"/>
      <c r="I263" s="216"/>
      <c r="J263" s="11">
        <f t="shared" si="6"/>
        <v>0</v>
      </c>
      <c r="K263" s="171"/>
      <c r="L263" s="134"/>
    </row>
    <row r="264" spans="1:12" s="136" customFormat="1" x14ac:dyDescent="0.25">
      <c r="A264" s="134"/>
      <c r="B264" s="135">
        <f t="shared" si="7"/>
        <v>214</v>
      </c>
      <c r="C264" s="210"/>
      <c r="D264" s="211"/>
      <c r="E264" s="211"/>
      <c r="F264" s="212"/>
      <c r="G264" s="213"/>
      <c r="H264" s="216"/>
      <c r="I264" s="216"/>
      <c r="J264" s="11">
        <f t="shared" si="6"/>
        <v>0</v>
      </c>
      <c r="K264" s="171"/>
      <c r="L264" s="134"/>
    </row>
    <row r="265" spans="1:12" s="136" customFormat="1" x14ac:dyDescent="0.25">
      <c r="A265" s="134"/>
      <c r="B265" s="135">
        <f t="shared" si="7"/>
        <v>215</v>
      </c>
      <c r="C265" s="210"/>
      <c r="D265" s="211"/>
      <c r="E265" s="211"/>
      <c r="F265" s="212"/>
      <c r="G265" s="213"/>
      <c r="H265" s="216"/>
      <c r="I265" s="216"/>
      <c r="J265" s="11">
        <f t="shared" si="6"/>
        <v>0</v>
      </c>
      <c r="K265" s="171"/>
      <c r="L265" s="134"/>
    </row>
    <row r="266" spans="1:12" s="136" customFormat="1" x14ac:dyDescent="0.25">
      <c r="A266" s="134"/>
      <c r="B266" s="135">
        <f t="shared" si="7"/>
        <v>216</v>
      </c>
      <c r="C266" s="210"/>
      <c r="D266" s="211"/>
      <c r="E266" s="211"/>
      <c r="F266" s="212"/>
      <c r="G266" s="213"/>
      <c r="H266" s="216"/>
      <c r="I266" s="216"/>
      <c r="J266" s="11">
        <f t="shared" si="6"/>
        <v>0</v>
      </c>
      <c r="K266" s="171"/>
      <c r="L266" s="134"/>
    </row>
    <row r="267" spans="1:12" s="136" customFormat="1" x14ac:dyDescent="0.25">
      <c r="A267" s="134"/>
      <c r="B267" s="135">
        <f t="shared" si="7"/>
        <v>217</v>
      </c>
      <c r="C267" s="210"/>
      <c r="D267" s="211"/>
      <c r="E267" s="211"/>
      <c r="F267" s="212"/>
      <c r="G267" s="213"/>
      <c r="H267" s="216"/>
      <c r="I267" s="216"/>
      <c r="J267" s="11">
        <f t="shared" si="6"/>
        <v>0</v>
      </c>
      <c r="K267" s="171"/>
      <c r="L267" s="134"/>
    </row>
    <row r="268" spans="1:12" s="136" customFormat="1" x14ac:dyDescent="0.25">
      <c r="A268" s="134"/>
      <c r="B268" s="135">
        <f t="shared" si="7"/>
        <v>218</v>
      </c>
      <c r="C268" s="210"/>
      <c r="D268" s="211"/>
      <c r="E268" s="211"/>
      <c r="F268" s="212"/>
      <c r="G268" s="213"/>
      <c r="H268" s="216"/>
      <c r="I268" s="216"/>
      <c r="J268" s="11">
        <f t="shared" si="6"/>
        <v>0</v>
      </c>
      <c r="K268" s="171"/>
      <c r="L268" s="134"/>
    </row>
    <row r="269" spans="1:12" s="136" customFormat="1" x14ac:dyDescent="0.25">
      <c r="A269" s="134"/>
      <c r="B269" s="135">
        <f t="shared" si="7"/>
        <v>219</v>
      </c>
      <c r="C269" s="210"/>
      <c r="D269" s="211"/>
      <c r="E269" s="211"/>
      <c r="F269" s="212"/>
      <c r="G269" s="213"/>
      <c r="H269" s="216"/>
      <c r="I269" s="216"/>
      <c r="J269" s="11">
        <f t="shared" si="6"/>
        <v>0</v>
      </c>
      <c r="K269" s="171"/>
      <c r="L269" s="134"/>
    </row>
    <row r="270" spans="1:12" s="136" customFormat="1" x14ac:dyDescent="0.25">
      <c r="A270" s="134"/>
      <c r="B270" s="135">
        <f t="shared" si="7"/>
        <v>220</v>
      </c>
      <c r="C270" s="210"/>
      <c r="D270" s="211"/>
      <c r="E270" s="211"/>
      <c r="F270" s="212"/>
      <c r="G270" s="213"/>
      <c r="H270" s="216"/>
      <c r="I270" s="216"/>
      <c r="J270" s="11">
        <f t="shared" si="6"/>
        <v>0</v>
      </c>
      <c r="K270" s="171"/>
      <c r="L270" s="134"/>
    </row>
    <row r="271" spans="1:12" s="136" customFormat="1" x14ac:dyDescent="0.25">
      <c r="A271" s="134"/>
      <c r="B271" s="135">
        <f t="shared" si="7"/>
        <v>221</v>
      </c>
      <c r="C271" s="210"/>
      <c r="D271" s="211"/>
      <c r="E271" s="211"/>
      <c r="F271" s="212"/>
      <c r="G271" s="213"/>
      <c r="H271" s="216"/>
      <c r="I271" s="216"/>
      <c r="J271" s="11">
        <f t="shared" si="6"/>
        <v>0</v>
      </c>
      <c r="K271" s="171"/>
      <c r="L271" s="134"/>
    </row>
    <row r="272" spans="1:12" s="136" customFormat="1" x14ac:dyDescent="0.25">
      <c r="A272" s="134"/>
      <c r="B272" s="135">
        <f t="shared" si="7"/>
        <v>222</v>
      </c>
      <c r="C272" s="210"/>
      <c r="D272" s="211"/>
      <c r="E272" s="211"/>
      <c r="F272" s="212"/>
      <c r="G272" s="213"/>
      <c r="H272" s="216"/>
      <c r="I272" s="216"/>
      <c r="J272" s="11">
        <f t="shared" si="6"/>
        <v>0</v>
      </c>
      <c r="K272" s="171"/>
      <c r="L272" s="134"/>
    </row>
    <row r="273" spans="1:12" s="136" customFormat="1" x14ac:dyDescent="0.25">
      <c r="A273" s="134"/>
      <c r="B273" s="135">
        <f t="shared" si="7"/>
        <v>223</v>
      </c>
      <c r="C273" s="210"/>
      <c r="D273" s="211"/>
      <c r="E273" s="211"/>
      <c r="F273" s="212"/>
      <c r="G273" s="213"/>
      <c r="H273" s="216"/>
      <c r="I273" s="216"/>
      <c r="J273" s="11">
        <f t="shared" si="6"/>
        <v>0</v>
      </c>
      <c r="K273" s="171"/>
      <c r="L273" s="134"/>
    </row>
    <row r="274" spans="1:12" s="136" customFormat="1" x14ac:dyDescent="0.25">
      <c r="A274" s="134"/>
      <c r="B274" s="135">
        <f t="shared" si="7"/>
        <v>224</v>
      </c>
      <c r="C274" s="210"/>
      <c r="D274" s="211"/>
      <c r="E274" s="211"/>
      <c r="F274" s="212"/>
      <c r="G274" s="213"/>
      <c r="H274" s="216"/>
      <c r="I274" s="216"/>
      <c r="J274" s="11">
        <f t="shared" si="6"/>
        <v>0</v>
      </c>
      <c r="K274" s="171"/>
      <c r="L274" s="134"/>
    </row>
    <row r="275" spans="1:12" s="136" customFormat="1" x14ac:dyDescent="0.25">
      <c r="A275" s="134"/>
      <c r="B275" s="135">
        <f t="shared" si="7"/>
        <v>225</v>
      </c>
      <c r="C275" s="210"/>
      <c r="D275" s="211"/>
      <c r="E275" s="211"/>
      <c r="F275" s="212"/>
      <c r="G275" s="213"/>
      <c r="H275" s="216"/>
      <c r="I275" s="216"/>
      <c r="J275" s="11">
        <f t="shared" si="6"/>
        <v>0</v>
      </c>
      <c r="K275" s="171"/>
      <c r="L275" s="134"/>
    </row>
    <row r="276" spans="1:12" s="136" customFormat="1" x14ac:dyDescent="0.25">
      <c r="A276" s="134"/>
      <c r="B276" s="135">
        <f t="shared" si="7"/>
        <v>226</v>
      </c>
      <c r="C276" s="210"/>
      <c r="D276" s="211"/>
      <c r="E276" s="211"/>
      <c r="F276" s="212"/>
      <c r="G276" s="213"/>
      <c r="H276" s="216"/>
      <c r="I276" s="216"/>
      <c r="J276" s="11">
        <f t="shared" si="6"/>
        <v>0</v>
      </c>
      <c r="K276" s="171"/>
      <c r="L276" s="134"/>
    </row>
    <row r="277" spans="1:12" s="136" customFormat="1" x14ac:dyDescent="0.25">
      <c r="A277" s="134"/>
      <c r="B277" s="135">
        <f t="shared" si="7"/>
        <v>227</v>
      </c>
      <c r="C277" s="210"/>
      <c r="D277" s="211"/>
      <c r="E277" s="211"/>
      <c r="F277" s="212"/>
      <c r="G277" s="213"/>
      <c r="H277" s="216"/>
      <c r="I277" s="216"/>
      <c r="J277" s="11">
        <f t="shared" si="6"/>
        <v>0</v>
      </c>
      <c r="K277" s="171"/>
      <c r="L277" s="134"/>
    </row>
    <row r="278" spans="1:12" s="136" customFormat="1" x14ac:dyDescent="0.25">
      <c r="A278" s="134"/>
      <c r="B278" s="135">
        <f t="shared" si="7"/>
        <v>228</v>
      </c>
      <c r="C278" s="210"/>
      <c r="D278" s="211"/>
      <c r="E278" s="211"/>
      <c r="F278" s="212"/>
      <c r="G278" s="213"/>
      <c r="H278" s="216"/>
      <c r="I278" s="216"/>
      <c r="J278" s="11">
        <f t="shared" si="6"/>
        <v>0</v>
      </c>
      <c r="K278" s="171"/>
      <c r="L278" s="134"/>
    </row>
    <row r="279" spans="1:12" s="136" customFormat="1" x14ac:dyDescent="0.25">
      <c r="A279" s="134"/>
      <c r="B279" s="135">
        <f t="shared" si="7"/>
        <v>229</v>
      </c>
      <c r="C279" s="210"/>
      <c r="D279" s="211"/>
      <c r="E279" s="211"/>
      <c r="F279" s="212"/>
      <c r="G279" s="213"/>
      <c r="H279" s="216"/>
      <c r="I279" s="216"/>
      <c r="J279" s="11">
        <f t="shared" si="6"/>
        <v>0</v>
      </c>
      <c r="K279" s="171"/>
      <c r="L279" s="134"/>
    </row>
    <row r="280" spans="1:12" s="136" customFormat="1" x14ac:dyDescent="0.25">
      <c r="A280" s="134"/>
      <c r="B280" s="135">
        <f t="shared" si="7"/>
        <v>230</v>
      </c>
      <c r="C280" s="210"/>
      <c r="D280" s="211"/>
      <c r="E280" s="211"/>
      <c r="F280" s="212"/>
      <c r="G280" s="213"/>
      <c r="H280" s="216"/>
      <c r="I280" s="216"/>
      <c r="J280" s="11">
        <f t="shared" si="6"/>
        <v>0</v>
      </c>
      <c r="K280" s="171"/>
      <c r="L280" s="134"/>
    </row>
    <row r="281" spans="1:12" s="136" customFormat="1" x14ac:dyDescent="0.25">
      <c r="A281" s="134"/>
      <c r="B281" s="135">
        <f t="shared" si="7"/>
        <v>231</v>
      </c>
      <c r="C281" s="210"/>
      <c r="D281" s="211"/>
      <c r="E281" s="211"/>
      <c r="F281" s="212"/>
      <c r="G281" s="213"/>
      <c r="H281" s="216"/>
      <c r="I281" s="216"/>
      <c r="J281" s="11">
        <f t="shared" si="6"/>
        <v>0</v>
      </c>
      <c r="K281" s="171"/>
      <c r="L281" s="134"/>
    </row>
    <row r="282" spans="1:12" s="136" customFormat="1" x14ac:dyDescent="0.25">
      <c r="A282" s="134"/>
      <c r="B282" s="135">
        <f t="shared" si="7"/>
        <v>232</v>
      </c>
      <c r="C282" s="210"/>
      <c r="D282" s="211"/>
      <c r="E282" s="211"/>
      <c r="F282" s="212"/>
      <c r="G282" s="213"/>
      <c r="H282" s="216"/>
      <c r="I282" s="216"/>
      <c r="J282" s="11">
        <f t="shared" si="6"/>
        <v>0</v>
      </c>
      <c r="K282" s="171"/>
      <c r="L282" s="134"/>
    </row>
    <row r="283" spans="1:12" s="136" customFormat="1" x14ac:dyDescent="0.25">
      <c r="A283" s="134"/>
      <c r="B283" s="135">
        <f t="shared" si="7"/>
        <v>233</v>
      </c>
      <c r="C283" s="210"/>
      <c r="D283" s="211"/>
      <c r="E283" s="211"/>
      <c r="F283" s="212"/>
      <c r="G283" s="213"/>
      <c r="H283" s="216"/>
      <c r="I283" s="216"/>
      <c r="J283" s="11">
        <f t="shared" si="6"/>
        <v>0</v>
      </c>
      <c r="K283" s="171"/>
      <c r="L283" s="134"/>
    </row>
    <row r="284" spans="1:12" s="136" customFormat="1" x14ac:dyDescent="0.25">
      <c r="A284" s="134"/>
      <c r="B284" s="135">
        <f t="shared" si="7"/>
        <v>234</v>
      </c>
      <c r="C284" s="210"/>
      <c r="D284" s="211"/>
      <c r="E284" s="211"/>
      <c r="F284" s="212"/>
      <c r="G284" s="213"/>
      <c r="H284" s="216"/>
      <c r="I284" s="216"/>
      <c r="J284" s="11">
        <f t="shared" si="6"/>
        <v>0</v>
      </c>
      <c r="K284" s="171"/>
      <c r="L284" s="134"/>
    </row>
    <row r="285" spans="1:12" s="136" customFormat="1" x14ac:dyDescent="0.25">
      <c r="A285" s="134"/>
      <c r="B285" s="135">
        <f t="shared" si="7"/>
        <v>235</v>
      </c>
      <c r="C285" s="210"/>
      <c r="D285" s="211"/>
      <c r="E285" s="211"/>
      <c r="F285" s="212"/>
      <c r="G285" s="213"/>
      <c r="H285" s="216"/>
      <c r="I285" s="216"/>
      <c r="J285" s="11">
        <f t="shared" si="6"/>
        <v>0</v>
      </c>
      <c r="K285" s="171"/>
      <c r="L285" s="134"/>
    </row>
    <row r="286" spans="1:12" s="136" customFormat="1" x14ac:dyDescent="0.25">
      <c r="A286" s="134"/>
      <c r="B286" s="135">
        <f t="shared" si="7"/>
        <v>236</v>
      </c>
      <c r="C286" s="210"/>
      <c r="D286" s="211"/>
      <c r="E286" s="211"/>
      <c r="F286" s="212"/>
      <c r="G286" s="213"/>
      <c r="H286" s="216"/>
      <c r="I286" s="216"/>
      <c r="J286" s="11">
        <f t="shared" si="6"/>
        <v>0</v>
      </c>
      <c r="K286" s="171"/>
      <c r="L286" s="134"/>
    </row>
    <row r="287" spans="1:12" s="136" customFormat="1" x14ac:dyDescent="0.25">
      <c r="A287" s="134"/>
      <c r="B287" s="135">
        <f t="shared" si="7"/>
        <v>237</v>
      </c>
      <c r="C287" s="210"/>
      <c r="D287" s="211"/>
      <c r="E287" s="211"/>
      <c r="F287" s="212"/>
      <c r="G287" s="213"/>
      <c r="H287" s="216"/>
      <c r="I287" s="216"/>
      <c r="J287" s="11">
        <f t="shared" si="6"/>
        <v>0</v>
      </c>
      <c r="K287" s="171"/>
      <c r="L287" s="134"/>
    </row>
    <row r="288" spans="1:12" s="136" customFormat="1" x14ac:dyDescent="0.25">
      <c r="A288" s="134"/>
      <c r="B288" s="135">
        <f t="shared" si="7"/>
        <v>238</v>
      </c>
      <c r="C288" s="210"/>
      <c r="D288" s="211"/>
      <c r="E288" s="211"/>
      <c r="F288" s="212"/>
      <c r="G288" s="213"/>
      <c r="H288" s="216"/>
      <c r="I288" s="216"/>
      <c r="J288" s="11">
        <f t="shared" si="6"/>
        <v>0</v>
      </c>
      <c r="K288" s="171"/>
      <c r="L288" s="134"/>
    </row>
    <row r="289" spans="1:12" s="136" customFormat="1" x14ac:dyDescent="0.25">
      <c r="A289" s="134"/>
      <c r="B289" s="135">
        <f t="shared" si="7"/>
        <v>239</v>
      </c>
      <c r="C289" s="210"/>
      <c r="D289" s="211"/>
      <c r="E289" s="211"/>
      <c r="F289" s="212"/>
      <c r="G289" s="213"/>
      <c r="H289" s="216"/>
      <c r="I289" s="216"/>
      <c r="J289" s="11">
        <f t="shared" si="6"/>
        <v>0</v>
      </c>
      <c r="K289" s="171"/>
      <c r="L289" s="134"/>
    </row>
    <row r="290" spans="1:12" s="136" customFormat="1" x14ac:dyDescent="0.25">
      <c r="A290" s="134"/>
      <c r="B290" s="135">
        <f t="shared" si="7"/>
        <v>240</v>
      </c>
      <c r="C290" s="210"/>
      <c r="D290" s="211"/>
      <c r="E290" s="211"/>
      <c r="F290" s="212"/>
      <c r="G290" s="213"/>
      <c r="H290" s="216"/>
      <c r="I290" s="216"/>
      <c r="J290" s="11">
        <f t="shared" si="6"/>
        <v>0</v>
      </c>
      <c r="K290" s="171"/>
      <c r="L290" s="134"/>
    </row>
    <row r="291" spans="1:12" s="136" customFormat="1" ht="15.75" x14ac:dyDescent="0.25">
      <c r="A291" s="134"/>
      <c r="B291" s="135"/>
      <c r="C291" s="137"/>
      <c r="D291" s="134"/>
      <c r="E291" s="138"/>
      <c r="F291" s="139"/>
      <c r="G291" s="140" t="str">
        <f>C249</f>
        <v>Fevereiro</v>
      </c>
      <c r="H291" s="141">
        <f>SUM(H249:H290)</f>
        <v>0</v>
      </c>
      <c r="I291" s="141">
        <f>SUM(I249:I290)</f>
        <v>0</v>
      </c>
      <c r="J291" s="141">
        <f>SUM(J251:J290)</f>
        <v>0</v>
      </c>
      <c r="K291" s="142"/>
      <c r="L291" s="134"/>
    </row>
    <row r="292" spans="1:12" s="136" customFormat="1" x14ac:dyDescent="0.25">
      <c r="A292" s="134"/>
      <c r="B292" s="79"/>
      <c r="C292" s="107" t="s">
        <v>187</v>
      </c>
      <c r="D292" s="14"/>
      <c r="E292" s="14"/>
      <c r="F292" s="14"/>
      <c r="G292" s="14"/>
      <c r="H292" s="14"/>
      <c r="I292" s="14"/>
      <c r="J292" s="14"/>
      <c r="K292" s="23"/>
      <c r="L292" s="134"/>
    </row>
    <row r="293" spans="1:12" s="136" customFormat="1" x14ac:dyDescent="0.25">
      <c r="A293" s="134"/>
      <c r="B293" s="201"/>
      <c r="C293" s="349" t="s">
        <v>188</v>
      </c>
      <c r="D293" s="350"/>
      <c r="E293" s="350"/>
      <c r="F293" s="350"/>
      <c r="G293" s="350"/>
      <c r="H293" s="350"/>
      <c r="I293" s="350"/>
      <c r="J293" s="350"/>
      <c r="K293" s="351"/>
      <c r="L293" s="134"/>
    </row>
    <row r="294" spans="1:12" s="136" customFormat="1" x14ac:dyDescent="0.25">
      <c r="A294" s="134"/>
      <c r="B294" s="201"/>
      <c r="C294" s="202"/>
      <c r="D294" s="203"/>
      <c r="E294" s="203"/>
      <c r="F294" s="203"/>
      <c r="G294" s="203"/>
      <c r="H294" s="203"/>
      <c r="I294" s="203"/>
      <c r="J294" s="203"/>
      <c r="K294" s="204"/>
      <c r="L294" s="134"/>
    </row>
    <row r="295" spans="1:12" s="136" customFormat="1" ht="13.5" thickBot="1" x14ac:dyDescent="0.3">
      <c r="A295" s="134"/>
      <c r="B295" s="215"/>
      <c r="C295" s="352"/>
      <c r="D295" s="353"/>
      <c r="E295" s="353"/>
      <c r="F295" s="353"/>
      <c r="G295" s="353"/>
      <c r="H295" s="353"/>
      <c r="I295" s="353"/>
      <c r="J295" s="353"/>
      <c r="K295" s="354"/>
      <c r="L295" s="134"/>
    </row>
    <row r="296" spans="1:12" s="136" customFormat="1" ht="18.75" x14ac:dyDescent="0.25">
      <c r="A296" s="14"/>
      <c r="B296" s="125"/>
      <c r="C296" s="126" t="s">
        <v>141</v>
      </c>
      <c r="D296" s="126"/>
      <c r="E296" s="126"/>
      <c r="F296" s="126"/>
      <c r="G296" s="127"/>
      <c r="H296" s="126"/>
      <c r="I296" s="126"/>
      <c r="J296" s="126"/>
      <c r="K296" s="128"/>
      <c r="L296" s="14"/>
    </row>
    <row r="297" spans="1:12" s="136" customFormat="1" ht="25.5" x14ac:dyDescent="0.25">
      <c r="A297" s="134"/>
      <c r="B297" s="130" t="s">
        <v>165</v>
      </c>
      <c r="C297" s="131" t="s">
        <v>198</v>
      </c>
      <c r="D297" s="131" t="s">
        <v>8</v>
      </c>
      <c r="E297" s="131" t="s">
        <v>7</v>
      </c>
      <c r="F297" s="131" t="s">
        <v>199</v>
      </c>
      <c r="G297" s="131" t="s">
        <v>200</v>
      </c>
      <c r="H297" s="132" t="s">
        <v>201</v>
      </c>
      <c r="I297" s="131" t="s">
        <v>202</v>
      </c>
      <c r="J297" s="131" t="s">
        <v>203</v>
      </c>
      <c r="K297" s="133" t="s">
        <v>6</v>
      </c>
      <c r="L297" s="134"/>
    </row>
    <row r="298" spans="1:12" s="136" customFormat="1" x14ac:dyDescent="0.25">
      <c r="A298" s="134"/>
      <c r="B298" s="135">
        <v>301</v>
      </c>
      <c r="C298" s="210"/>
      <c r="D298" s="211"/>
      <c r="E298" s="211"/>
      <c r="F298" s="212"/>
      <c r="G298" s="213"/>
      <c r="H298" s="216"/>
      <c r="I298" s="216"/>
      <c r="J298" s="11">
        <f>SUM(H298:I298)</f>
        <v>0</v>
      </c>
      <c r="K298" s="171"/>
      <c r="L298" s="134"/>
    </row>
    <row r="299" spans="1:12" s="136" customFormat="1" x14ac:dyDescent="0.25">
      <c r="A299" s="134"/>
      <c r="B299" s="135">
        <f>B298+1</f>
        <v>302</v>
      </c>
      <c r="C299" s="210"/>
      <c r="D299" s="211"/>
      <c r="E299" s="211"/>
      <c r="F299" s="212"/>
      <c r="G299" s="213"/>
      <c r="H299" s="216"/>
      <c r="I299" s="216"/>
      <c r="J299" s="11">
        <f t="shared" ref="J299:J337" si="8">SUM(H299:I299)</f>
        <v>0</v>
      </c>
      <c r="K299" s="171"/>
      <c r="L299" s="134"/>
    </row>
    <row r="300" spans="1:12" s="136" customFormat="1" x14ac:dyDescent="0.25">
      <c r="A300" s="134"/>
      <c r="B300" s="135">
        <f t="shared" ref="B300:B337" si="9">B299+1</f>
        <v>303</v>
      </c>
      <c r="C300" s="210"/>
      <c r="D300" s="211"/>
      <c r="E300" s="211"/>
      <c r="F300" s="212"/>
      <c r="G300" s="213"/>
      <c r="H300" s="216"/>
      <c r="I300" s="216"/>
      <c r="J300" s="11">
        <f t="shared" si="8"/>
        <v>0</v>
      </c>
      <c r="K300" s="171"/>
      <c r="L300" s="134"/>
    </row>
    <row r="301" spans="1:12" s="136" customFormat="1" x14ac:dyDescent="0.25">
      <c r="A301" s="134"/>
      <c r="B301" s="135">
        <f t="shared" si="9"/>
        <v>304</v>
      </c>
      <c r="C301" s="210"/>
      <c r="D301" s="211"/>
      <c r="E301" s="211"/>
      <c r="F301" s="212"/>
      <c r="G301" s="213"/>
      <c r="H301" s="216"/>
      <c r="I301" s="216"/>
      <c r="J301" s="11">
        <f t="shared" si="8"/>
        <v>0</v>
      </c>
      <c r="K301" s="171"/>
      <c r="L301" s="134"/>
    </row>
    <row r="302" spans="1:12" s="136" customFormat="1" x14ac:dyDescent="0.25">
      <c r="A302" s="134"/>
      <c r="B302" s="135">
        <f t="shared" si="9"/>
        <v>305</v>
      </c>
      <c r="C302" s="210"/>
      <c r="D302" s="211"/>
      <c r="E302" s="211"/>
      <c r="F302" s="212"/>
      <c r="G302" s="213"/>
      <c r="H302" s="216"/>
      <c r="I302" s="216"/>
      <c r="J302" s="11">
        <f t="shared" si="8"/>
        <v>0</v>
      </c>
      <c r="K302" s="171"/>
      <c r="L302" s="134"/>
    </row>
    <row r="303" spans="1:12" s="136" customFormat="1" x14ac:dyDescent="0.25">
      <c r="A303" s="134"/>
      <c r="B303" s="135">
        <f t="shared" si="9"/>
        <v>306</v>
      </c>
      <c r="C303" s="210"/>
      <c r="D303" s="211"/>
      <c r="E303" s="211"/>
      <c r="F303" s="212"/>
      <c r="G303" s="213"/>
      <c r="H303" s="216"/>
      <c r="I303" s="216"/>
      <c r="J303" s="11">
        <f t="shared" si="8"/>
        <v>0</v>
      </c>
      <c r="K303" s="171"/>
      <c r="L303" s="134"/>
    </row>
    <row r="304" spans="1:12" s="136" customFormat="1" x14ac:dyDescent="0.25">
      <c r="A304" s="134"/>
      <c r="B304" s="135">
        <f t="shared" si="9"/>
        <v>307</v>
      </c>
      <c r="C304" s="210"/>
      <c r="D304" s="211"/>
      <c r="E304" s="211"/>
      <c r="F304" s="212"/>
      <c r="G304" s="213"/>
      <c r="H304" s="216"/>
      <c r="I304" s="216"/>
      <c r="J304" s="11">
        <f t="shared" si="8"/>
        <v>0</v>
      </c>
      <c r="K304" s="171"/>
      <c r="L304" s="134"/>
    </row>
    <row r="305" spans="1:12" s="136" customFormat="1" x14ac:dyDescent="0.25">
      <c r="A305" s="134"/>
      <c r="B305" s="135">
        <f t="shared" si="9"/>
        <v>308</v>
      </c>
      <c r="C305" s="210"/>
      <c r="D305" s="211"/>
      <c r="E305" s="211"/>
      <c r="F305" s="212"/>
      <c r="G305" s="213"/>
      <c r="H305" s="216"/>
      <c r="I305" s="216"/>
      <c r="J305" s="11">
        <f t="shared" si="8"/>
        <v>0</v>
      </c>
      <c r="K305" s="171"/>
      <c r="L305" s="134"/>
    </row>
    <row r="306" spans="1:12" s="136" customFormat="1" x14ac:dyDescent="0.25">
      <c r="A306" s="134"/>
      <c r="B306" s="135">
        <f t="shared" si="9"/>
        <v>309</v>
      </c>
      <c r="C306" s="210"/>
      <c r="D306" s="211"/>
      <c r="E306" s="211"/>
      <c r="F306" s="212"/>
      <c r="G306" s="213"/>
      <c r="H306" s="216"/>
      <c r="I306" s="216"/>
      <c r="J306" s="11">
        <f t="shared" si="8"/>
        <v>0</v>
      </c>
      <c r="K306" s="171"/>
      <c r="L306" s="134"/>
    </row>
    <row r="307" spans="1:12" s="136" customFormat="1" x14ac:dyDescent="0.25">
      <c r="A307" s="134"/>
      <c r="B307" s="135">
        <f t="shared" si="9"/>
        <v>310</v>
      </c>
      <c r="C307" s="210"/>
      <c r="D307" s="211"/>
      <c r="E307" s="211"/>
      <c r="F307" s="212"/>
      <c r="G307" s="213"/>
      <c r="H307" s="216"/>
      <c r="I307" s="216"/>
      <c r="J307" s="11">
        <f t="shared" si="8"/>
        <v>0</v>
      </c>
      <c r="K307" s="171"/>
      <c r="L307" s="134"/>
    </row>
    <row r="308" spans="1:12" s="136" customFormat="1" x14ac:dyDescent="0.25">
      <c r="A308" s="134"/>
      <c r="B308" s="135">
        <f t="shared" si="9"/>
        <v>311</v>
      </c>
      <c r="C308" s="210"/>
      <c r="D308" s="211"/>
      <c r="E308" s="211"/>
      <c r="F308" s="212"/>
      <c r="G308" s="213"/>
      <c r="H308" s="216"/>
      <c r="I308" s="216"/>
      <c r="J308" s="11">
        <f t="shared" si="8"/>
        <v>0</v>
      </c>
      <c r="K308" s="171"/>
      <c r="L308" s="134"/>
    </row>
    <row r="309" spans="1:12" s="136" customFormat="1" x14ac:dyDescent="0.25">
      <c r="A309" s="134"/>
      <c r="B309" s="135">
        <f t="shared" si="9"/>
        <v>312</v>
      </c>
      <c r="C309" s="210"/>
      <c r="D309" s="211"/>
      <c r="E309" s="211"/>
      <c r="F309" s="212"/>
      <c r="G309" s="213"/>
      <c r="H309" s="216"/>
      <c r="I309" s="216"/>
      <c r="J309" s="11">
        <f t="shared" si="8"/>
        <v>0</v>
      </c>
      <c r="K309" s="171"/>
      <c r="L309" s="134"/>
    </row>
    <row r="310" spans="1:12" s="136" customFormat="1" x14ac:dyDescent="0.25">
      <c r="A310" s="134"/>
      <c r="B310" s="135">
        <f t="shared" si="9"/>
        <v>313</v>
      </c>
      <c r="C310" s="210"/>
      <c r="D310" s="211"/>
      <c r="E310" s="211"/>
      <c r="F310" s="212"/>
      <c r="G310" s="213"/>
      <c r="H310" s="216"/>
      <c r="I310" s="216"/>
      <c r="J310" s="11">
        <f t="shared" si="8"/>
        <v>0</v>
      </c>
      <c r="K310" s="171"/>
      <c r="L310" s="134"/>
    </row>
    <row r="311" spans="1:12" s="136" customFormat="1" x14ac:dyDescent="0.25">
      <c r="A311" s="134"/>
      <c r="B311" s="135">
        <f t="shared" si="9"/>
        <v>314</v>
      </c>
      <c r="C311" s="210"/>
      <c r="D311" s="211"/>
      <c r="E311" s="211"/>
      <c r="F311" s="212"/>
      <c r="G311" s="213"/>
      <c r="H311" s="216"/>
      <c r="I311" s="216"/>
      <c r="J311" s="11">
        <f t="shared" si="8"/>
        <v>0</v>
      </c>
      <c r="K311" s="171"/>
      <c r="L311" s="134"/>
    </row>
    <row r="312" spans="1:12" s="136" customFormat="1" x14ac:dyDescent="0.25">
      <c r="A312" s="134"/>
      <c r="B312" s="135">
        <f t="shared" si="9"/>
        <v>315</v>
      </c>
      <c r="C312" s="210"/>
      <c r="D312" s="211"/>
      <c r="E312" s="211"/>
      <c r="F312" s="212"/>
      <c r="G312" s="213"/>
      <c r="H312" s="216"/>
      <c r="I312" s="216"/>
      <c r="J312" s="11">
        <f t="shared" si="8"/>
        <v>0</v>
      </c>
      <c r="K312" s="171"/>
      <c r="L312" s="134"/>
    </row>
    <row r="313" spans="1:12" s="136" customFormat="1" x14ac:dyDescent="0.25">
      <c r="A313" s="134"/>
      <c r="B313" s="135">
        <f t="shared" si="9"/>
        <v>316</v>
      </c>
      <c r="C313" s="210"/>
      <c r="D313" s="211"/>
      <c r="E313" s="211"/>
      <c r="F313" s="212"/>
      <c r="G313" s="213"/>
      <c r="H313" s="216"/>
      <c r="I313" s="216"/>
      <c r="J313" s="11">
        <f t="shared" si="8"/>
        <v>0</v>
      </c>
      <c r="K313" s="171"/>
      <c r="L313" s="134"/>
    </row>
    <row r="314" spans="1:12" s="136" customFormat="1" x14ac:dyDescent="0.25">
      <c r="A314" s="134"/>
      <c r="B314" s="135">
        <f t="shared" si="9"/>
        <v>317</v>
      </c>
      <c r="C314" s="210"/>
      <c r="D314" s="211"/>
      <c r="E314" s="211"/>
      <c r="F314" s="212"/>
      <c r="G314" s="213"/>
      <c r="H314" s="216"/>
      <c r="I314" s="216"/>
      <c r="J314" s="11">
        <f t="shared" si="8"/>
        <v>0</v>
      </c>
      <c r="K314" s="171"/>
      <c r="L314" s="134"/>
    </row>
    <row r="315" spans="1:12" s="136" customFormat="1" x14ac:dyDescent="0.25">
      <c r="A315" s="134"/>
      <c r="B315" s="135">
        <f t="shared" si="9"/>
        <v>318</v>
      </c>
      <c r="C315" s="210"/>
      <c r="D315" s="211"/>
      <c r="E315" s="211"/>
      <c r="F315" s="212"/>
      <c r="G315" s="213"/>
      <c r="H315" s="216"/>
      <c r="I315" s="216"/>
      <c r="J315" s="11">
        <f t="shared" si="8"/>
        <v>0</v>
      </c>
      <c r="K315" s="171"/>
      <c r="L315" s="134"/>
    </row>
    <row r="316" spans="1:12" s="136" customFormat="1" x14ac:dyDescent="0.25">
      <c r="A316" s="134"/>
      <c r="B316" s="135">
        <f t="shared" si="9"/>
        <v>319</v>
      </c>
      <c r="C316" s="210"/>
      <c r="D316" s="211"/>
      <c r="E316" s="211"/>
      <c r="F316" s="212"/>
      <c r="G316" s="213"/>
      <c r="H316" s="216"/>
      <c r="I316" s="216"/>
      <c r="J316" s="11">
        <f t="shared" si="8"/>
        <v>0</v>
      </c>
      <c r="K316" s="171"/>
      <c r="L316" s="134"/>
    </row>
    <row r="317" spans="1:12" s="136" customFormat="1" x14ac:dyDescent="0.25">
      <c r="A317" s="134"/>
      <c r="B317" s="135">
        <f t="shared" si="9"/>
        <v>320</v>
      </c>
      <c r="C317" s="210"/>
      <c r="D317" s="211"/>
      <c r="E317" s="211"/>
      <c r="F317" s="212"/>
      <c r="G317" s="213"/>
      <c r="H317" s="216"/>
      <c r="I317" s="216"/>
      <c r="J317" s="11">
        <f t="shared" si="8"/>
        <v>0</v>
      </c>
      <c r="K317" s="171"/>
      <c r="L317" s="134"/>
    </row>
    <row r="318" spans="1:12" s="136" customFormat="1" x14ac:dyDescent="0.25">
      <c r="A318" s="134"/>
      <c r="B318" s="135">
        <f t="shared" si="9"/>
        <v>321</v>
      </c>
      <c r="C318" s="210"/>
      <c r="D318" s="211"/>
      <c r="E318" s="211"/>
      <c r="F318" s="212"/>
      <c r="G318" s="213"/>
      <c r="H318" s="216"/>
      <c r="I318" s="216"/>
      <c r="J318" s="11">
        <f t="shared" si="8"/>
        <v>0</v>
      </c>
      <c r="K318" s="171"/>
      <c r="L318" s="134"/>
    </row>
    <row r="319" spans="1:12" s="136" customFormat="1" x14ac:dyDescent="0.25">
      <c r="A319" s="134"/>
      <c r="B319" s="135">
        <f t="shared" si="9"/>
        <v>322</v>
      </c>
      <c r="C319" s="210"/>
      <c r="D319" s="211"/>
      <c r="E319" s="211"/>
      <c r="F319" s="212"/>
      <c r="G319" s="213"/>
      <c r="H319" s="216"/>
      <c r="I319" s="216"/>
      <c r="J319" s="11">
        <f t="shared" si="8"/>
        <v>0</v>
      </c>
      <c r="K319" s="171"/>
      <c r="L319" s="134"/>
    </row>
    <row r="320" spans="1:12" s="136" customFormat="1" x14ac:dyDescent="0.25">
      <c r="A320" s="134"/>
      <c r="B320" s="135">
        <f t="shared" si="9"/>
        <v>323</v>
      </c>
      <c r="C320" s="210"/>
      <c r="D320" s="211"/>
      <c r="E320" s="211"/>
      <c r="F320" s="212"/>
      <c r="G320" s="213"/>
      <c r="H320" s="216"/>
      <c r="I320" s="216"/>
      <c r="J320" s="11">
        <f t="shared" si="8"/>
        <v>0</v>
      </c>
      <c r="K320" s="171"/>
      <c r="L320" s="134"/>
    </row>
    <row r="321" spans="1:12" s="136" customFormat="1" x14ac:dyDescent="0.25">
      <c r="A321" s="134"/>
      <c r="B321" s="135">
        <f t="shared" si="9"/>
        <v>324</v>
      </c>
      <c r="C321" s="210"/>
      <c r="D321" s="211"/>
      <c r="E321" s="211"/>
      <c r="F321" s="212"/>
      <c r="G321" s="213"/>
      <c r="H321" s="216"/>
      <c r="I321" s="216"/>
      <c r="J321" s="11">
        <f t="shared" si="8"/>
        <v>0</v>
      </c>
      <c r="K321" s="171"/>
      <c r="L321" s="134"/>
    </row>
    <row r="322" spans="1:12" s="136" customFormat="1" x14ac:dyDescent="0.25">
      <c r="A322" s="134"/>
      <c r="B322" s="135">
        <f t="shared" si="9"/>
        <v>325</v>
      </c>
      <c r="C322" s="210"/>
      <c r="D322" s="211"/>
      <c r="E322" s="211"/>
      <c r="F322" s="212"/>
      <c r="G322" s="213"/>
      <c r="H322" s="216"/>
      <c r="I322" s="216"/>
      <c r="J322" s="11">
        <f t="shared" si="8"/>
        <v>0</v>
      </c>
      <c r="K322" s="171"/>
      <c r="L322" s="134"/>
    </row>
    <row r="323" spans="1:12" s="136" customFormat="1" x14ac:dyDescent="0.25">
      <c r="A323" s="134"/>
      <c r="B323" s="135">
        <f t="shared" si="9"/>
        <v>326</v>
      </c>
      <c r="C323" s="210"/>
      <c r="D323" s="211"/>
      <c r="E323" s="211"/>
      <c r="F323" s="212"/>
      <c r="G323" s="213"/>
      <c r="H323" s="216"/>
      <c r="I323" s="216"/>
      <c r="J323" s="11">
        <f t="shared" si="8"/>
        <v>0</v>
      </c>
      <c r="K323" s="171"/>
      <c r="L323" s="134"/>
    </row>
    <row r="324" spans="1:12" s="136" customFormat="1" x14ac:dyDescent="0.25">
      <c r="A324" s="134"/>
      <c r="B324" s="135">
        <f t="shared" si="9"/>
        <v>327</v>
      </c>
      <c r="C324" s="210"/>
      <c r="D324" s="211"/>
      <c r="E324" s="211"/>
      <c r="F324" s="212"/>
      <c r="G324" s="213"/>
      <c r="H324" s="216"/>
      <c r="I324" s="216"/>
      <c r="J324" s="11">
        <f t="shared" si="8"/>
        <v>0</v>
      </c>
      <c r="K324" s="171"/>
      <c r="L324" s="134"/>
    </row>
    <row r="325" spans="1:12" s="136" customFormat="1" x14ac:dyDescent="0.25">
      <c r="A325" s="134"/>
      <c r="B325" s="135">
        <f t="shared" si="9"/>
        <v>328</v>
      </c>
      <c r="C325" s="210"/>
      <c r="D325" s="211"/>
      <c r="E325" s="211"/>
      <c r="F325" s="212"/>
      <c r="G325" s="213"/>
      <c r="H325" s="216"/>
      <c r="I325" s="216"/>
      <c r="J325" s="11">
        <f t="shared" si="8"/>
        <v>0</v>
      </c>
      <c r="K325" s="171"/>
      <c r="L325" s="134"/>
    </row>
    <row r="326" spans="1:12" s="136" customFormat="1" x14ac:dyDescent="0.25">
      <c r="A326" s="134"/>
      <c r="B326" s="135">
        <f t="shared" si="9"/>
        <v>329</v>
      </c>
      <c r="C326" s="210"/>
      <c r="D326" s="211"/>
      <c r="E326" s="211"/>
      <c r="F326" s="212"/>
      <c r="G326" s="213"/>
      <c r="H326" s="216"/>
      <c r="I326" s="216"/>
      <c r="J326" s="11">
        <f t="shared" si="8"/>
        <v>0</v>
      </c>
      <c r="K326" s="171"/>
      <c r="L326" s="134"/>
    </row>
    <row r="327" spans="1:12" s="136" customFormat="1" x14ac:dyDescent="0.25">
      <c r="A327" s="134"/>
      <c r="B327" s="135">
        <f t="shared" si="9"/>
        <v>330</v>
      </c>
      <c r="C327" s="210"/>
      <c r="D327" s="211"/>
      <c r="E327" s="211"/>
      <c r="F327" s="212"/>
      <c r="G327" s="213"/>
      <c r="H327" s="216"/>
      <c r="I327" s="216"/>
      <c r="J327" s="11">
        <f t="shared" si="8"/>
        <v>0</v>
      </c>
      <c r="K327" s="171"/>
      <c r="L327" s="134"/>
    </row>
    <row r="328" spans="1:12" s="136" customFormat="1" x14ac:dyDescent="0.25">
      <c r="A328" s="134"/>
      <c r="B328" s="135">
        <f t="shared" si="9"/>
        <v>331</v>
      </c>
      <c r="C328" s="210"/>
      <c r="D328" s="211"/>
      <c r="E328" s="211"/>
      <c r="F328" s="212"/>
      <c r="G328" s="213"/>
      <c r="H328" s="216"/>
      <c r="I328" s="216"/>
      <c r="J328" s="11">
        <f t="shared" si="8"/>
        <v>0</v>
      </c>
      <c r="K328" s="171"/>
      <c r="L328" s="134"/>
    </row>
    <row r="329" spans="1:12" s="136" customFormat="1" x14ac:dyDescent="0.25">
      <c r="A329" s="134"/>
      <c r="B329" s="135">
        <f t="shared" si="9"/>
        <v>332</v>
      </c>
      <c r="C329" s="210"/>
      <c r="D329" s="211"/>
      <c r="E329" s="211"/>
      <c r="F329" s="212"/>
      <c r="G329" s="213"/>
      <c r="H329" s="216"/>
      <c r="I329" s="216"/>
      <c r="J329" s="11">
        <f t="shared" si="8"/>
        <v>0</v>
      </c>
      <c r="K329" s="171"/>
      <c r="L329" s="134"/>
    </row>
    <row r="330" spans="1:12" s="136" customFormat="1" x14ac:dyDescent="0.25">
      <c r="A330" s="134"/>
      <c r="B330" s="135">
        <f t="shared" si="9"/>
        <v>333</v>
      </c>
      <c r="C330" s="210"/>
      <c r="D330" s="211"/>
      <c r="E330" s="211"/>
      <c r="F330" s="212"/>
      <c r="G330" s="213"/>
      <c r="H330" s="216"/>
      <c r="I330" s="216"/>
      <c r="J330" s="11">
        <f t="shared" si="8"/>
        <v>0</v>
      </c>
      <c r="K330" s="171"/>
      <c r="L330" s="134"/>
    </row>
    <row r="331" spans="1:12" s="136" customFormat="1" x14ac:dyDescent="0.25">
      <c r="A331" s="134"/>
      <c r="B331" s="135">
        <f t="shared" si="9"/>
        <v>334</v>
      </c>
      <c r="C331" s="210"/>
      <c r="D331" s="211"/>
      <c r="E331" s="211"/>
      <c r="F331" s="212"/>
      <c r="G331" s="213"/>
      <c r="H331" s="216"/>
      <c r="I331" s="216"/>
      <c r="J331" s="11">
        <f t="shared" si="8"/>
        <v>0</v>
      </c>
      <c r="K331" s="171"/>
      <c r="L331" s="134"/>
    </row>
    <row r="332" spans="1:12" s="136" customFormat="1" x14ac:dyDescent="0.25">
      <c r="A332" s="134"/>
      <c r="B332" s="135">
        <f t="shared" si="9"/>
        <v>335</v>
      </c>
      <c r="C332" s="210"/>
      <c r="D332" s="211"/>
      <c r="E332" s="211"/>
      <c r="F332" s="212"/>
      <c r="G332" s="213"/>
      <c r="H332" s="216"/>
      <c r="I332" s="216"/>
      <c r="J332" s="11">
        <f t="shared" si="8"/>
        <v>0</v>
      </c>
      <c r="K332" s="171"/>
      <c r="L332" s="134"/>
    </row>
    <row r="333" spans="1:12" s="136" customFormat="1" x14ac:dyDescent="0.25">
      <c r="A333" s="134"/>
      <c r="B333" s="135">
        <f t="shared" si="9"/>
        <v>336</v>
      </c>
      <c r="C333" s="210"/>
      <c r="D333" s="211"/>
      <c r="E333" s="211"/>
      <c r="F333" s="212"/>
      <c r="G333" s="213"/>
      <c r="H333" s="216"/>
      <c r="I333" s="216"/>
      <c r="J333" s="11">
        <f t="shared" si="8"/>
        <v>0</v>
      </c>
      <c r="K333" s="171"/>
      <c r="L333" s="134"/>
    </row>
    <row r="334" spans="1:12" s="136" customFormat="1" x14ac:dyDescent="0.25">
      <c r="A334" s="134"/>
      <c r="B334" s="135">
        <f t="shared" si="9"/>
        <v>337</v>
      </c>
      <c r="C334" s="210"/>
      <c r="D334" s="211"/>
      <c r="E334" s="211"/>
      <c r="F334" s="212"/>
      <c r="G334" s="213"/>
      <c r="H334" s="216"/>
      <c r="I334" s="216"/>
      <c r="J334" s="11">
        <f t="shared" si="8"/>
        <v>0</v>
      </c>
      <c r="K334" s="171"/>
      <c r="L334" s="134"/>
    </row>
    <row r="335" spans="1:12" s="136" customFormat="1" x14ac:dyDescent="0.25">
      <c r="A335" s="134"/>
      <c r="B335" s="135">
        <f t="shared" si="9"/>
        <v>338</v>
      </c>
      <c r="C335" s="210"/>
      <c r="D335" s="211"/>
      <c r="E335" s="211"/>
      <c r="F335" s="212"/>
      <c r="G335" s="213"/>
      <c r="H335" s="216"/>
      <c r="I335" s="216"/>
      <c r="J335" s="11">
        <f t="shared" si="8"/>
        <v>0</v>
      </c>
      <c r="K335" s="171"/>
      <c r="L335" s="134"/>
    </row>
    <row r="336" spans="1:12" s="136" customFormat="1" x14ac:dyDescent="0.25">
      <c r="A336" s="134"/>
      <c r="B336" s="135">
        <f t="shared" si="9"/>
        <v>339</v>
      </c>
      <c r="C336" s="210"/>
      <c r="D336" s="211"/>
      <c r="E336" s="211"/>
      <c r="F336" s="212"/>
      <c r="G336" s="213"/>
      <c r="H336" s="216"/>
      <c r="I336" s="216"/>
      <c r="J336" s="11">
        <f t="shared" si="8"/>
        <v>0</v>
      </c>
      <c r="K336" s="171"/>
      <c r="L336" s="134"/>
    </row>
    <row r="337" spans="1:12" s="136" customFormat="1" x14ac:dyDescent="0.25">
      <c r="A337" s="134"/>
      <c r="B337" s="135">
        <f t="shared" si="9"/>
        <v>340</v>
      </c>
      <c r="C337" s="210"/>
      <c r="D337" s="211"/>
      <c r="E337" s="211"/>
      <c r="F337" s="212"/>
      <c r="G337" s="213"/>
      <c r="H337" s="216"/>
      <c r="I337" s="216"/>
      <c r="J337" s="11">
        <f t="shared" si="8"/>
        <v>0</v>
      </c>
      <c r="K337" s="171"/>
      <c r="L337" s="134"/>
    </row>
    <row r="338" spans="1:12" s="136" customFormat="1" ht="15.75" x14ac:dyDescent="0.25">
      <c r="A338" s="134"/>
      <c r="B338" s="135"/>
      <c r="C338" s="137"/>
      <c r="D338" s="134"/>
      <c r="E338" s="138"/>
      <c r="F338" s="139"/>
      <c r="G338" s="140" t="str">
        <f>C296</f>
        <v>Março</v>
      </c>
      <c r="H338" s="141">
        <f>SUM(H296:H337)</f>
        <v>0</v>
      </c>
      <c r="I338" s="141">
        <f>SUM(I296:I337)</f>
        <v>0</v>
      </c>
      <c r="J338" s="141">
        <f>SUM(J298:J337)</f>
        <v>0</v>
      </c>
      <c r="K338" s="142"/>
      <c r="L338" s="134"/>
    </row>
    <row r="339" spans="1:12" s="136" customFormat="1" ht="15.75" x14ac:dyDescent="0.25">
      <c r="A339" s="134"/>
      <c r="B339" s="143"/>
      <c r="C339" s="144"/>
      <c r="D339" s="145"/>
      <c r="E339" s="146"/>
      <c r="F339" s="147"/>
      <c r="G339" s="148" t="s">
        <v>14</v>
      </c>
      <c r="H339" s="149">
        <f>SUM(H244,H291,H338)</f>
        <v>0</v>
      </c>
      <c r="I339" s="149">
        <f>SUM(I244,I291,I338)</f>
        <v>0</v>
      </c>
      <c r="J339" s="149">
        <f>SUM(J244,J291,J338)</f>
        <v>0</v>
      </c>
      <c r="K339" s="150"/>
      <c r="L339" s="134"/>
    </row>
    <row r="340" spans="1:12" s="136" customFormat="1" x14ac:dyDescent="0.25">
      <c r="A340" s="134"/>
      <c r="B340" s="79"/>
      <c r="C340" s="107" t="s">
        <v>187</v>
      </c>
      <c r="D340" s="14"/>
      <c r="E340" s="14"/>
      <c r="F340" s="14"/>
      <c r="G340" s="14"/>
      <c r="H340" s="14"/>
      <c r="I340" s="14"/>
      <c r="J340" s="14"/>
      <c r="K340" s="23"/>
      <c r="L340" s="134"/>
    </row>
    <row r="341" spans="1:12" s="136" customFormat="1" x14ac:dyDescent="0.25">
      <c r="A341" s="134"/>
      <c r="B341" s="201"/>
      <c r="C341" s="349" t="s">
        <v>188</v>
      </c>
      <c r="D341" s="350"/>
      <c r="E341" s="350"/>
      <c r="F341" s="350"/>
      <c r="G341" s="350"/>
      <c r="H341" s="350"/>
      <c r="I341" s="350"/>
      <c r="J341" s="350"/>
      <c r="K341" s="351"/>
      <c r="L341" s="134"/>
    </row>
    <row r="342" spans="1:12" s="136" customFormat="1" x14ac:dyDescent="0.25">
      <c r="A342" s="134"/>
      <c r="B342" s="201"/>
      <c r="C342" s="202"/>
      <c r="D342" s="203"/>
      <c r="E342" s="203"/>
      <c r="F342" s="203"/>
      <c r="G342" s="203"/>
      <c r="H342" s="203"/>
      <c r="I342" s="203"/>
      <c r="J342" s="203"/>
      <c r="K342" s="204"/>
      <c r="L342" s="134"/>
    </row>
    <row r="343" spans="1:12" s="136" customFormat="1" ht="13.5" thickBot="1" x14ac:dyDescent="0.3">
      <c r="A343" s="134"/>
      <c r="B343" s="215"/>
      <c r="C343" s="352"/>
      <c r="D343" s="353"/>
      <c r="E343" s="353"/>
      <c r="F343" s="353"/>
      <c r="G343" s="353"/>
      <c r="H343" s="353"/>
      <c r="I343" s="353"/>
      <c r="J343" s="353"/>
      <c r="K343" s="354"/>
      <c r="L343" s="134"/>
    </row>
    <row r="344" spans="1:12" s="129" customFormat="1" ht="18.75" x14ac:dyDescent="0.25">
      <c r="A344" s="251"/>
      <c r="B344" s="125"/>
      <c r="C344" s="126" t="s">
        <v>142</v>
      </c>
      <c r="D344" s="126"/>
      <c r="E344" s="126"/>
      <c r="F344" s="126"/>
      <c r="G344" s="127"/>
      <c r="H344" s="126"/>
      <c r="I344" s="126"/>
      <c r="J344" s="126"/>
      <c r="K344" s="128"/>
      <c r="L344" s="251"/>
    </row>
    <row r="345" spans="1:12" s="129" customFormat="1" ht="25.5" x14ac:dyDescent="0.25">
      <c r="A345" s="251"/>
      <c r="B345" s="130" t="s">
        <v>165</v>
      </c>
      <c r="C345" s="131" t="s">
        <v>198</v>
      </c>
      <c r="D345" s="131" t="s">
        <v>8</v>
      </c>
      <c r="E345" s="131" t="s">
        <v>7</v>
      </c>
      <c r="F345" s="131" t="s">
        <v>199</v>
      </c>
      <c r="G345" s="131" t="s">
        <v>200</v>
      </c>
      <c r="H345" s="132" t="s">
        <v>201</v>
      </c>
      <c r="I345" s="131" t="s">
        <v>202</v>
      </c>
      <c r="J345" s="131" t="s">
        <v>203</v>
      </c>
      <c r="K345" s="133" t="s">
        <v>6</v>
      </c>
      <c r="L345" s="251"/>
    </row>
    <row r="346" spans="1:12" s="136" customFormat="1" x14ac:dyDescent="0.25">
      <c r="A346" s="134"/>
      <c r="B346" s="135">
        <v>401</v>
      </c>
      <c r="C346" s="210"/>
      <c r="D346" s="211"/>
      <c r="E346" s="211"/>
      <c r="F346" s="212"/>
      <c r="G346" s="213"/>
      <c r="H346" s="216"/>
      <c r="I346" s="216"/>
      <c r="J346" s="11">
        <f>SUM(H346:I346)</f>
        <v>0</v>
      </c>
      <c r="K346" s="171"/>
      <c r="L346" s="134"/>
    </row>
    <row r="347" spans="1:12" s="136" customFormat="1" x14ac:dyDescent="0.25">
      <c r="A347" s="134"/>
      <c r="B347" s="135">
        <f>B346+1</f>
        <v>402</v>
      </c>
      <c r="C347" s="210"/>
      <c r="D347" s="211"/>
      <c r="E347" s="211"/>
      <c r="F347" s="212"/>
      <c r="G347" s="213"/>
      <c r="H347" s="216"/>
      <c r="I347" s="216"/>
      <c r="J347" s="11">
        <f t="shared" ref="J347:J385" si="10">SUM(H347:I347)</f>
        <v>0</v>
      </c>
      <c r="K347" s="171"/>
      <c r="L347" s="134"/>
    </row>
    <row r="348" spans="1:12" s="136" customFormat="1" x14ac:dyDescent="0.25">
      <c r="A348" s="134"/>
      <c r="B348" s="135">
        <f t="shared" ref="B348:B385" si="11">B347+1</f>
        <v>403</v>
      </c>
      <c r="C348" s="210"/>
      <c r="D348" s="211"/>
      <c r="E348" s="211"/>
      <c r="F348" s="212"/>
      <c r="G348" s="213"/>
      <c r="H348" s="216"/>
      <c r="I348" s="216"/>
      <c r="J348" s="11">
        <f t="shared" si="10"/>
        <v>0</v>
      </c>
      <c r="K348" s="171"/>
      <c r="L348" s="134"/>
    </row>
    <row r="349" spans="1:12" s="136" customFormat="1" x14ac:dyDescent="0.25">
      <c r="A349" s="134"/>
      <c r="B349" s="135">
        <f t="shared" si="11"/>
        <v>404</v>
      </c>
      <c r="C349" s="210"/>
      <c r="D349" s="211"/>
      <c r="E349" s="211"/>
      <c r="F349" s="212"/>
      <c r="G349" s="213"/>
      <c r="H349" s="216"/>
      <c r="I349" s="216"/>
      <c r="J349" s="11">
        <f t="shared" si="10"/>
        <v>0</v>
      </c>
      <c r="K349" s="171"/>
      <c r="L349" s="134"/>
    </row>
    <row r="350" spans="1:12" s="136" customFormat="1" x14ac:dyDescent="0.25">
      <c r="A350" s="134"/>
      <c r="B350" s="135">
        <f t="shared" si="11"/>
        <v>405</v>
      </c>
      <c r="C350" s="210"/>
      <c r="D350" s="211"/>
      <c r="E350" s="211"/>
      <c r="F350" s="212"/>
      <c r="G350" s="213"/>
      <c r="H350" s="216"/>
      <c r="I350" s="216"/>
      <c r="J350" s="11">
        <f t="shared" si="10"/>
        <v>0</v>
      </c>
      <c r="K350" s="171"/>
      <c r="L350" s="134"/>
    </row>
    <row r="351" spans="1:12" s="136" customFormat="1" x14ac:dyDescent="0.25">
      <c r="A351" s="134"/>
      <c r="B351" s="135">
        <f t="shared" si="11"/>
        <v>406</v>
      </c>
      <c r="C351" s="210"/>
      <c r="D351" s="211"/>
      <c r="E351" s="211"/>
      <c r="F351" s="212"/>
      <c r="G351" s="213"/>
      <c r="H351" s="216"/>
      <c r="I351" s="216"/>
      <c r="J351" s="11">
        <f t="shared" si="10"/>
        <v>0</v>
      </c>
      <c r="K351" s="171"/>
      <c r="L351" s="134"/>
    </row>
    <row r="352" spans="1:12" s="136" customFormat="1" x14ac:dyDescent="0.25">
      <c r="A352" s="134"/>
      <c r="B352" s="135">
        <f t="shared" si="11"/>
        <v>407</v>
      </c>
      <c r="C352" s="210"/>
      <c r="D352" s="211"/>
      <c r="E352" s="211"/>
      <c r="F352" s="212"/>
      <c r="G352" s="213"/>
      <c r="H352" s="216"/>
      <c r="I352" s="216"/>
      <c r="J352" s="11">
        <f t="shared" si="10"/>
        <v>0</v>
      </c>
      <c r="K352" s="171"/>
      <c r="L352" s="134"/>
    </row>
    <row r="353" spans="1:12" s="136" customFormat="1" x14ac:dyDescent="0.25">
      <c r="A353" s="134"/>
      <c r="B353" s="135">
        <f t="shared" si="11"/>
        <v>408</v>
      </c>
      <c r="C353" s="210"/>
      <c r="D353" s="211"/>
      <c r="E353" s="211"/>
      <c r="F353" s="212"/>
      <c r="G353" s="213"/>
      <c r="H353" s="216"/>
      <c r="I353" s="216"/>
      <c r="J353" s="11">
        <f t="shared" si="10"/>
        <v>0</v>
      </c>
      <c r="K353" s="171"/>
      <c r="L353" s="134"/>
    </row>
    <row r="354" spans="1:12" s="136" customFormat="1" x14ac:dyDescent="0.25">
      <c r="A354" s="134"/>
      <c r="B354" s="135">
        <f t="shared" si="11"/>
        <v>409</v>
      </c>
      <c r="C354" s="210"/>
      <c r="D354" s="211"/>
      <c r="E354" s="211"/>
      <c r="F354" s="212"/>
      <c r="G354" s="213"/>
      <c r="H354" s="216"/>
      <c r="I354" s="216"/>
      <c r="J354" s="11">
        <f t="shared" si="10"/>
        <v>0</v>
      </c>
      <c r="K354" s="171"/>
      <c r="L354" s="134"/>
    </row>
    <row r="355" spans="1:12" s="136" customFormat="1" x14ac:dyDescent="0.25">
      <c r="A355" s="134"/>
      <c r="B355" s="135">
        <f t="shared" si="11"/>
        <v>410</v>
      </c>
      <c r="C355" s="210"/>
      <c r="D355" s="211"/>
      <c r="E355" s="211"/>
      <c r="F355" s="212"/>
      <c r="G355" s="213"/>
      <c r="H355" s="216"/>
      <c r="I355" s="216"/>
      <c r="J355" s="11">
        <f t="shared" si="10"/>
        <v>0</v>
      </c>
      <c r="K355" s="171"/>
      <c r="L355" s="134"/>
    </row>
    <row r="356" spans="1:12" s="136" customFormat="1" x14ac:dyDescent="0.25">
      <c r="A356" s="134"/>
      <c r="B356" s="135">
        <f t="shared" si="11"/>
        <v>411</v>
      </c>
      <c r="C356" s="210"/>
      <c r="D356" s="211"/>
      <c r="E356" s="211"/>
      <c r="F356" s="212"/>
      <c r="G356" s="213"/>
      <c r="H356" s="216"/>
      <c r="I356" s="216"/>
      <c r="J356" s="11">
        <f t="shared" si="10"/>
        <v>0</v>
      </c>
      <c r="K356" s="171"/>
      <c r="L356" s="134"/>
    </row>
    <row r="357" spans="1:12" s="136" customFormat="1" x14ac:dyDescent="0.25">
      <c r="A357" s="134"/>
      <c r="B357" s="135">
        <f t="shared" si="11"/>
        <v>412</v>
      </c>
      <c r="C357" s="210"/>
      <c r="D357" s="211"/>
      <c r="E357" s="211"/>
      <c r="F357" s="212"/>
      <c r="G357" s="213"/>
      <c r="H357" s="216"/>
      <c r="I357" s="216"/>
      <c r="J357" s="11">
        <f t="shared" si="10"/>
        <v>0</v>
      </c>
      <c r="K357" s="171"/>
      <c r="L357" s="134"/>
    </row>
    <row r="358" spans="1:12" s="136" customFormat="1" x14ac:dyDescent="0.25">
      <c r="A358" s="134"/>
      <c r="B358" s="135">
        <f t="shared" si="11"/>
        <v>413</v>
      </c>
      <c r="C358" s="210"/>
      <c r="D358" s="211"/>
      <c r="E358" s="211"/>
      <c r="F358" s="212"/>
      <c r="G358" s="213"/>
      <c r="H358" s="216"/>
      <c r="I358" s="216"/>
      <c r="J358" s="11">
        <f t="shared" si="10"/>
        <v>0</v>
      </c>
      <c r="K358" s="171"/>
      <c r="L358" s="134"/>
    </row>
    <row r="359" spans="1:12" s="136" customFormat="1" x14ac:dyDescent="0.25">
      <c r="A359" s="134"/>
      <c r="B359" s="135">
        <f t="shared" si="11"/>
        <v>414</v>
      </c>
      <c r="C359" s="210"/>
      <c r="D359" s="211"/>
      <c r="E359" s="211"/>
      <c r="F359" s="212"/>
      <c r="G359" s="213"/>
      <c r="H359" s="216"/>
      <c r="I359" s="216"/>
      <c r="J359" s="11">
        <f t="shared" si="10"/>
        <v>0</v>
      </c>
      <c r="K359" s="171"/>
      <c r="L359" s="134"/>
    </row>
    <row r="360" spans="1:12" s="136" customFormat="1" x14ac:dyDescent="0.25">
      <c r="A360" s="134"/>
      <c r="B360" s="135">
        <f t="shared" si="11"/>
        <v>415</v>
      </c>
      <c r="C360" s="210"/>
      <c r="D360" s="211"/>
      <c r="E360" s="211"/>
      <c r="F360" s="212"/>
      <c r="G360" s="213"/>
      <c r="H360" s="216"/>
      <c r="I360" s="216"/>
      <c r="J360" s="11">
        <f t="shared" si="10"/>
        <v>0</v>
      </c>
      <c r="K360" s="171"/>
      <c r="L360" s="134"/>
    </row>
    <row r="361" spans="1:12" s="136" customFormat="1" x14ac:dyDescent="0.25">
      <c r="A361" s="134"/>
      <c r="B361" s="135">
        <f t="shared" si="11"/>
        <v>416</v>
      </c>
      <c r="C361" s="210"/>
      <c r="D361" s="211"/>
      <c r="E361" s="211"/>
      <c r="F361" s="212"/>
      <c r="G361" s="213"/>
      <c r="H361" s="216"/>
      <c r="I361" s="216"/>
      <c r="J361" s="11">
        <f t="shared" si="10"/>
        <v>0</v>
      </c>
      <c r="K361" s="171"/>
      <c r="L361" s="134"/>
    </row>
    <row r="362" spans="1:12" s="136" customFormat="1" x14ac:dyDescent="0.25">
      <c r="A362" s="134"/>
      <c r="B362" s="135">
        <f t="shared" si="11"/>
        <v>417</v>
      </c>
      <c r="C362" s="210"/>
      <c r="D362" s="211"/>
      <c r="E362" s="211"/>
      <c r="F362" s="212"/>
      <c r="G362" s="213"/>
      <c r="H362" s="216"/>
      <c r="I362" s="216"/>
      <c r="J362" s="11">
        <f t="shared" si="10"/>
        <v>0</v>
      </c>
      <c r="K362" s="171"/>
      <c r="L362" s="134"/>
    </row>
    <row r="363" spans="1:12" s="136" customFormat="1" x14ac:dyDescent="0.25">
      <c r="A363" s="134"/>
      <c r="B363" s="135">
        <f t="shared" si="11"/>
        <v>418</v>
      </c>
      <c r="C363" s="210"/>
      <c r="D363" s="211"/>
      <c r="E363" s="211"/>
      <c r="F363" s="212"/>
      <c r="G363" s="213"/>
      <c r="H363" s="216"/>
      <c r="I363" s="216"/>
      <c r="J363" s="11">
        <f t="shared" si="10"/>
        <v>0</v>
      </c>
      <c r="K363" s="171"/>
      <c r="L363" s="134"/>
    </row>
    <row r="364" spans="1:12" s="136" customFormat="1" x14ac:dyDescent="0.25">
      <c r="A364" s="134"/>
      <c r="B364" s="135">
        <f t="shared" si="11"/>
        <v>419</v>
      </c>
      <c r="C364" s="210"/>
      <c r="D364" s="211"/>
      <c r="E364" s="211"/>
      <c r="F364" s="212"/>
      <c r="G364" s="213"/>
      <c r="H364" s="216"/>
      <c r="I364" s="216"/>
      <c r="J364" s="11">
        <f t="shared" si="10"/>
        <v>0</v>
      </c>
      <c r="K364" s="171"/>
      <c r="L364" s="134"/>
    </row>
    <row r="365" spans="1:12" s="136" customFormat="1" x14ac:dyDescent="0.25">
      <c r="A365" s="134"/>
      <c r="B365" s="135">
        <f t="shared" si="11"/>
        <v>420</v>
      </c>
      <c r="C365" s="210"/>
      <c r="D365" s="211"/>
      <c r="E365" s="211"/>
      <c r="F365" s="212"/>
      <c r="G365" s="213"/>
      <c r="H365" s="216"/>
      <c r="I365" s="216"/>
      <c r="J365" s="11">
        <f t="shared" si="10"/>
        <v>0</v>
      </c>
      <c r="K365" s="171"/>
      <c r="L365" s="134"/>
    </row>
    <row r="366" spans="1:12" s="136" customFormat="1" x14ac:dyDescent="0.25">
      <c r="A366" s="134"/>
      <c r="B366" s="135">
        <f t="shared" si="11"/>
        <v>421</v>
      </c>
      <c r="C366" s="210"/>
      <c r="D366" s="211"/>
      <c r="E366" s="211"/>
      <c r="F366" s="212"/>
      <c r="G366" s="213"/>
      <c r="H366" s="216"/>
      <c r="I366" s="216"/>
      <c r="J366" s="11">
        <f t="shared" si="10"/>
        <v>0</v>
      </c>
      <c r="K366" s="171"/>
      <c r="L366" s="134"/>
    </row>
    <row r="367" spans="1:12" s="136" customFormat="1" x14ac:dyDescent="0.25">
      <c r="A367" s="134"/>
      <c r="B367" s="135">
        <f t="shared" si="11"/>
        <v>422</v>
      </c>
      <c r="C367" s="210"/>
      <c r="D367" s="211"/>
      <c r="E367" s="211"/>
      <c r="F367" s="212"/>
      <c r="G367" s="213"/>
      <c r="H367" s="216"/>
      <c r="I367" s="216"/>
      <c r="J367" s="11">
        <f t="shared" si="10"/>
        <v>0</v>
      </c>
      <c r="K367" s="171"/>
      <c r="L367" s="134"/>
    </row>
    <row r="368" spans="1:12" s="136" customFormat="1" x14ac:dyDescent="0.25">
      <c r="A368" s="134"/>
      <c r="B368" s="135">
        <f t="shared" si="11"/>
        <v>423</v>
      </c>
      <c r="C368" s="210"/>
      <c r="D368" s="211"/>
      <c r="E368" s="211"/>
      <c r="F368" s="212"/>
      <c r="G368" s="213"/>
      <c r="H368" s="216"/>
      <c r="I368" s="216"/>
      <c r="J368" s="11">
        <f t="shared" si="10"/>
        <v>0</v>
      </c>
      <c r="K368" s="171"/>
      <c r="L368" s="134"/>
    </row>
    <row r="369" spans="1:12" s="136" customFormat="1" x14ac:dyDescent="0.25">
      <c r="A369" s="134"/>
      <c r="B369" s="135">
        <f t="shared" si="11"/>
        <v>424</v>
      </c>
      <c r="C369" s="210"/>
      <c r="D369" s="211"/>
      <c r="E369" s="211"/>
      <c r="F369" s="212"/>
      <c r="G369" s="213"/>
      <c r="H369" s="216"/>
      <c r="I369" s="216"/>
      <c r="J369" s="11">
        <f t="shared" si="10"/>
        <v>0</v>
      </c>
      <c r="K369" s="171"/>
      <c r="L369" s="134"/>
    </row>
    <row r="370" spans="1:12" s="136" customFormat="1" x14ac:dyDescent="0.25">
      <c r="A370" s="134"/>
      <c r="B370" s="135">
        <f t="shared" si="11"/>
        <v>425</v>
      </c>
      <c r="C370" s="210"/>
      <c r="D370" s="211"/>
      <c r="E370" s="211"/>
      <c r="F370" s="212"/>
      <c r="G370" s="213"/>
      <c r="H370" s="216"/>
      <c r="I370" s="216"/>
      <c r="J370" s="11">
        <f t="shared" si="10"/>
        <v>0</v>
      </c>
      <c r="K370" s="171"/>
      <c r="L370" s="134"/>
    </row>
    <row r="371" spans="1:12" s="136" customFormat="1" x14ac:dyDescent="0.25">
      <c r="A371" s="134"/>
      <c r="B371" s="135">
        <f t="shared" si="11"/>
        <v>426</v>
      </c>
      <c r="C371" s="210"/>
      <c r="D371" s="211"/>
      <c r="E371" s="211"/>
      <c r="F371" s="212"/>
      <c r="G371" s="213"/>
      <c r="H371" s="216"/>
      <c r="I371" s="216"/>
      <c r="J371" s="11">
        <f t="shared" si="10"/>
        <v>0</v>
      </c>
      <c r="K371" s="171"/>
      <c r="L371" s="134"/>
    </row>
    <row r="372" spans="1:12" s="136" customFormat="1" x14ac:dyDescent="0.25">
      <c r="A372" s="134"/>
      <c r="B372" s="135">
        <f t="shared" si="11"/>
        <v>427</v>
      </c>
      <c r="C372" s="210"/>
      <c r="D372" s="211"/>
      <c r="E372" s="211"/>
      <c r="F372" s="212"/>
      <c r="G372" s="213"/>
      <c r="H372" s="216"/>
      <c r="I372" s="216"/>
      <c r="J372" s="11">
        <f t="shared" si="10"/>
        <v>0</v>
      </c>
      <c r="K372" s="171"/>
      <c r="L372" s="134"/>
    </row>
    <row r="373" spans="1:12" s="136" customFormat="1" x14ac:dyDescent="0.25">
      <c r="A373" s="134"/>
      <c r="B373" s="135">
        <f t="shared" si="11"/>
        <v>428</v>
      </c>
      <c r="C373" s="210"/>
      <c r="D373" s="211"/>
      <c r="E373" s="211"/>
      <c r="F373" s="212"/>
      <c r="G373" s="213"/>
      <c r="H373" s="216"/>
      <c r="I373" s="216"/>
      <c r="J373" s="11">
        <f t="shared" si="10"/>
        <v>0</v>
      </c>
      <c r="K373" s="171"/>
      <c r="L373" s="134"/>
    </row>
    <row r="374" spans="1:12" s="136" customFormat="1" x14ac:dyDescent="0.25">
      <c r="A374" s="134"/>
      <c r="B374" s="135">
        <f t="shared" si="11"/>
        <v>429</v>
      </c>
      <c r="C374" s="210"/>
      <c r="D374" s="211"/>
      <c r="E374" s="211"/>
      <c r="F374" s="212"/>
      <c r="G374" s="213"/>
      <c r="H374" s="216"/>
      <c r="I374" s="216"/>
      <c r="J374" s="11">
        <f t="shared" si="10"/>
        <v>0</v>
      </c>
      <c r="K374" s="171"/>
      <c r="L374" s="134"/>
    </row>
    <row r="375" spans="1:12" s="136" customFormat="1" x14ac:dyDescent="0.25">
      <c r="A375" s="134"/>
      <c r="B375" s="135">
        <f t="shared" si="11"/>
        <v>430</v>
      </c>
      <c r="C375" s="210"/>
      <c r="D375" s="211"/>
      <c r="E375" s="211"/>
      <c r="F375" s="212"/>
      <c r="G375" s="213"/>
      <c r="H375" s="216"/>
      <c r="I375" s="216"/>
      <c r="J375" s="11">
        <f t="shared" si="10"/>
        <v>0</v>
      </c>
      <c r="K375" s="171"/>
      <c r="L375" s="134"/>
    </row>
    <row r="376" spans="1:12" s="136" customFormat="1" x14ac:dyDescent="0.25">
      <c r="A376" s="134"/>
      <c r="B376" s="135">
        <f t="shared" si="11"/>
        <v>431</v>
      </c>
      <c r="C376" s="210"/>
      <c r="D376" s="211"/>
      <c r="E376" s="211"/>
      <c r="F376" s="212"/>
      <c r="G376" s="213"/>
      <c r="H376" s="216"/>
      <c r="I376" s="216"/>
      <c r="J376" s="11">
        <f t="shared" si="10"/>
        <v>0</v>
      </c>
      <c r="K376" s="171"/>
      <c r="L376" s="134"/>
    </row>
    <row r="377" spans="1:12" s="136" customFormat="1" x14ac:dyDescent="0.25">
      <c r="A377" s="134"/>
      <c r="B377" s="135">
        <f t="shared" si="11"/>
        <v>432</v>
      </c>
      <c r="C377" s="210"/>
      <c r="D377" s="211"/>
      <c r="E377" s="211"/>
      <c r="F377" s="212"/>
      <c r="G377" s="213"/>
      <c r="H377" s="216"/>
      <c r="I377" s="216"/>
      <c r="J377" s="11">
        <f t="shared" si="10"/>
        <v>0</v>
      </c>
      <c r="K377" s="171"/>
      <c r="L377" s="134"/>
    </row>
    <row r="378" spans="1:12" s="136" customFormat="1" x14ac:dyDescent="0.25">
      <c r="A378" s="134"/>
      <c r="B378" s="135">
        <f t="shared" si="11"/>
        <v>433</v>
      </c>
      <c r="C378" s="210"/>
      <c r="D378" s="211"/>
      <c r="E378" s="211"/>
      <c r="F378" s="212"/>
      <c r="G378" s="213"/>
      <c r="H378" s="216"/>
      <c r="I378" s="216"/>
      <c r="J378" s="11">
        <f t="shared" si="10"/>
        <v>0</v>
      </c>
      <c r="K378" s="171"/>
      <c r="L378" s="134"/>
    </row>
    <row r="379" spans="1:12" s="136" customFormat="1" x14ac:dyDescent="0.25">
      <c r="A379" s="134"/>
      <c r="B379" s="135">
        <f t="shared" si="11"/>
        <v>434</v>
      </c>
      <c r="C379" s="210"/>
      <c r="D379" s="211"/>
      <c r="E379" s="211"/>
      <c r="F379" s="212"/>
      <c r="G379" s="213"/>
      <c r="H379" s="216"/>
      <c r="I379" s="216"/>
      <c r="J379" s="11">
        <f t="shared" si="10"/>
        <v>0</v>
      </c>
      <c r="K379" s="171"/>
      <c r="L379" s="134"/>
    </row>
    <row r="380" spans="1:12" s="136" customFormat="1" x14ac:dyDescent="0.25">
      <c r="A380" s="134"/>
      <c r="B380" s="135">
        <f t="shared" si="11"/>
        <v>435</v>
      </c>
      <c r="C380" s="210"/>
      <c r="D380" s="211"/>
      <c r="E380" s="211"/>
      <c r="F380" s="212"/>
      <c r="G380" s="213"/>
      <c r="H380" s="216"/>
      <c r="I380" s="216"/>
      <c r="J380" s="11">
        <f t="shared" si="10"/>
        <v>0</v>
      </c>
      <c r="K380" s="171"/>
      <c r="L380" s="134"/>
    </row>
    <row r="381" spans="1:12" s="136" customFormat="1" x14ac:dyDescent="0.25">
      <c r="A381" s="134"/>
      <c r="B381" s="135">
        <f t="shared" si="11"/>
        <v>436</v>
      </c>
      <c r="C381" s="210"/>
      <c r="D381" s="211"/>
      <c r="E381" s="211"/>
      <c r="F381" s="212"/>
      <c r="G381" s="213"/>
      <c r="H381" s="216"/>
      <c r="I381" s="216"/>
      <c r="J381" s="11">
        <f t="shared" si="10"/>
        <v>0</v>
      </c>
      <c r="K381" s="171"/>
      <c r="L381" s="134"/>
    </row>
    <row r="382" spans="1:12" s="136" customFormat="1" x14ac:dyDescent="0.25">
      <c r="A382" s="134"/>
      <c r="B382" s="135">
        <f t="shared" si="11"/>
        <v>437</v>
      </c>
      <c r="C382" s="210"/>
      <c r="D382" s="211"/>
      <c r="E382" s="211"/>
      <c r="F382" s="212"/>
      <c r="G382" s="213"/>
      <c r="H382" s="216"/>
      <c r="I382" s="216"/>
      <c r="J382" s="11">
        <f t="shared" si="10"/>
        <v>0</v>
      </c>
      <c r="K382" s="171"/>
      <c r="L382" s="134"/>
    </row>
    <row r="383" spans="1:12" s="136" customFormat="1" x14ac:dyDescent="0.25">
      <c r="A383" s="134"/>
      <c r="B383" s="135">
        <f t="shared" si="11"/>
        <v>438</v>
      </c>
      <c r="C383" s="210"/>
      <c r="D383" s="211"/>
      <c r="E383" s="211"/>
      <c r="F383" s="212"/>
      <c r="G383" s="213"/>
      <c r="H383" s="216"/>
      <c r="I383" s="216"/>
      <c r="J383" s="11">
        <f t="shared" si="10"/>
        <v>0</v>
      </c>
      <c r="K383" s="171"/>
      <c r="L383" s="134"/>
    </row>
    <row r="384" spans="1:12" s="136" customFormat="1" x14ac:dyDescent="0.25">
      <c r="A384" s="134"/>
      <c r="B384" s="135">
        <f t="shared" si="11"/>
        <v>439</v>
      </c>
      <c r="C384" s="210"/>
      <c r="D384" s="211"/>
      <c r="E384" s="211"/>
      <c r="F384" s="212"/>
      <c r="G384" s="213"/>
      <c r="H384" s="216"/>
      <c r="I384" s="216"/>
      <c r="J384" s="11">
        <f t="shared" si="10"/>
        <v>0</v>
      </c>
      <c r="K384" s="171"/>
      <c r="L384" s="134"/>
    </row>
    <row r="385" spans="1:12" s="136" customFormat="1" x14ac:dyDescent="0.25">
      <c r="A385" s="134"/>
      <c r="B385" s="135">
        <f t="shared" si="11"/>
        <v>440</v>
      </c>
      <c r="C385" s="210"/>
      <c r="D385" s="211"/>
      <c r="E385" s="211"/>
      <c r="F385" s="212"/>
      <c r="G385" s="213"/>
      <c r="H385" s="216"/>
      <c r="I385" s="216"/>
      <c r="J385" s="11">
        <f t="shared" si="10"/>
        <v>0</v>
      </c>
      <c r="K385" s="171"/>
      <c r="L385" s="134"/>
    </row>
    <row r="386" spans="1:12" s="136" customFormat="1" ht="15.75" x14ac:dyDescent="0.25">
      <c r="A386" s="134"/>
      <c r="B386" s="135"/>
      <c r="C386" s="137"/>
      <c r="D386" s="134"/>
      <c r="E386" s="138"/>
      <c r="F386" s="139"/>
      <c r="G386" s="140" t="str">
        <f>C344</f>
        <v>Abril</v>
      </c>
      <c r="H386" s="141">
        <f>SUM(H344:H385)</f>
        <v>0</v>
      </c>
      <c r="I386" s="141">
        <f>SUM(I344:I385)</f>
        <v>0</v>
      </c>
      <c r="J386" s="141">
        <f>SUM(J346:J385)</f>
        <v>0</v>
      </c>
      <c r="K386" s="142"/>
      <c r="L386" s="134"/>
    </row>
    <row r="387" spans="1:12" s="136" customFormat="1" x14ac:dyDescent="0.25">
      <c r="A387" s="134"/>
      <c r="B387" s="79"/>
      <c r="C387" s="107" t="s">
        <v>187</v>
      </c>
      <c r="D387" s="14"/>
      <c r="E387" s="14"/>
      <c r="F387" s="14"/>
      <c r="G387" s="14"/>
      <c r="H387" s="14"/>
      <c r="I387" s="14"/>
      <c r="J387" s="14"/>
      <c r="K387" s="23"/>
      <c r="L387" s="134"/>
    </row>
    <row r="388" spans="1:12" s="136" customFormat="1" x14ac:dyDescent="0.25">
      <c r="A388" s="134"/>
      <c r="B388" s="201"/>
      <c r="C388" s="349" t="s">
        <v>188</v>
      </c>
      <c r="D388" s="350"/>
      <c r="E388" s="350"/>
      <c r="F388" s="350"/>
      <c r="G388" s="350"/>
      <c r="H388" s="350"/>
      <c r="I388" s="350"/>
      <c r="J388" s="350"/>
      <c r="K388" s="351"/>
      <c r="L388" s="134"/>
    </row>
    <row r="389" spans="1:12" s="136" customFormat="1" x14ac:dyDescent="0.25">
      <c r="A389" s="134"/>
      <c r="B389" s="201"/>
      <c r="C389" s="202"/>
      <c r="D389" s="203"/>
      <c r="E389" s="203"/>
      <c r="F389" s="203"/>
      <c r="G389" s="203"/>
      <c r="H389" s="203"/>
      <c r="I389" s="203"/>
      <c r="J389" s="203"/>
      <c r="K389" s="204"/>
      <c r="L389" s="134"/>
    </row>
    <row r="390" spans="1:12" s="136" customFormat="1" ht="13.5" thickBot="1" x14ac:dyDescent="0.3">
      <c r="A390" s="134"/>
      <c r="B390" s="215"/>
      <c r="C390" s="352"/>
      <c r="D390" s="353"/>
      <c r="E390" s="353"/>
      <c r="F390" s="353"/>
      <c r="G390" s="353"/>
      <c r="H390" s="353"/>
      <c r="I390" s="353"/>
      <c r="J390" s="353"/>
      <c r="K390" s="354"/>
      <c r="L390" s="134"/>
    </row>
    <row r="391" spans="1:12" s="136" customFormat="1" ht="18.75" x14ac:dyDescent="0.25">
      <c r="A391" s="134"/>
      <c r="B391" s="125"/>
      <c r="C391" s="126" t="s">
        <v>143</v>
      </c>
      <c r="D391" s="126"/>
      <c r="E391" s="126"/>
      <c r="F391" s="126"/>
      <c r="G391" s="127"/>
      <c r="H391" s="126"/>
      <c r="I391" s="126"/>
      <c r="J391" s="126"/>
      <c r="K391" s="128"/>
      <c r="L391" s="134"/>
    </row>
    <row r="392" spans="1:12" s="136" customFormat="1" ht="25.5" x14ac:dyDescent="0.25">
      <c r="A392" s="134"/>
      <c r="B392" s="130" t="s">
        <v>165</v>
      </c>
      <c r="C392" s="131" t="s">
        <v>198</v>
      </c>
      <c r="D392" s="131" t="s">
        <v>8</v>
      </c>
      <c r="E392" s="131" t="s">
        <v>7</v>
      </c>
      <c r="F392" s="131" t="s">
        <v>199</v>
      </c>
      <c r="G392" s="131" t="s">
        <v>200</v>
      </c>
      <c r="H392" s="132" t="s">
        <v>201</v>
      </c>
      <c r="I392" s="131" t="s">
        <v>202</v>
      </c>
      <c r="J392" s="131" t="s">
        <v>203</v>
      </c>
      <c r="K392" s="133" t="s">
        <v>6</v>
      </c>
      <c r="L392" s="134"/>
    </row>
    <row r="393" spans="1:12" s="136" customFormat="1" x14ac:dyDescent="0.25">
      <c r="A393" s="134"/>
      <c r="B393" s="135">
        <v>501</v>
      </c>
      <c r="C393" s="210"/>
      <c r="D393" s="211"/>
      <c r="E393" s="211"/>
      <c r="F393" s="212"/>
      <c r="G393" s="213"/>
      <c r="H393" s="216"/>
      <c r="I393" s="216"/>
      <c r="J393" s="11">
        <f>SUM(H393:I393)</f>
        <v>0</v>
      </c>
      <c r="K393" s="171"/>
      <c r="L393" s="134"/>
    </row>
    <row r="394" spans="1:12" s="136" customFormat="1" x14ac:dyDescent="0.25">
      <c r="A394" s="134"/>
      <c r="B394" s="135">
        <f>B393+1</f>
        <v>502</v>
      </c>
      <c r="C394" s="210"/>
      <c r="D394" s="211"/>
      <c r="E394" s="211"/>
      <c r="F394" s="212"/>
      <c r="G394" s="213"/>
      <c r="H394" s="216"/>
      <c r="I394" s="216"/>
      <c r="J394" s="11">
        <f t="shared" ref="J394:J432" si="12">SUM(H394:I394)</f>
        <v>0</v>
      </c>
      <c r="K394" s="171"/>
      <c r="L394" s="134"/>
    </row>
    <row r="395" spans="1:12" s="136" customFormat="1" x14ac:dyDescent="0.25">
      <c r="A395" s="134"/>
      <c r="B395" s="135">
        <f t="shared" ref="B395:B432" si="13">B394+1</f>
        <v>503</v>
      </c>
      <c r="C395" s="210"/>
      <c r="D395" s="211"/>
      <c r="E395" s="211"/>
      <c r="F395" s="212"/>
      <c r="G395" s="213"/>
      <c r="H395" s="216"/>
      <c r="I395" s="216"/>
      <c r="J395" s="11">
        <f t="shared" si="12"/>
        <v>0</v>
      </c>
      <c r="K395" s="171"/>
      <c r="L395" s="134"/>
    </row>
    <row r="396" spans="1:12" s="136" customFormat="1" x14ac:dyDescent="0.25">
      <c r="A396" s="134"/>
      <c r="B396" s="135">
        <f t="shared" si="13"/>
        <v>504</v>
      </c>
      <c r="C396" s="210"/>
      <c r="D396" s="211"/>
      <c r="E396" s="211"/>
      <c r="F396" s="212"/>
      <c r="G396" s="213"/>
      <c r="H396" s="216"/>
      <c r="I396" s="216"/>
      <c r="J396" s="11">
        <f t="shared" si="12"/>
        <v>0</v>
      </c>
      <c r="K396" s="171"/>
      <c r="L396" s="134"/>
    </row>
    <row r="397" spans="1:12" s="136" customFormat="1" x14ac:dyDescent="0.25">
      <c r="A397" s="134"/>
      <c r="B397" s="135">
        <f t="shared" si="13"/>
        <v>505</v>
      </c>
      <c r="C397" s="210"/>
      <c r="D397" s="211"/>
      <c r="E397" s="211"/>
      <c r="F397" s="212"/>
      <c r="G397" s="213"/>
      <c r="H397" s="216"/>
      <c r="I397" s="216"/>
      <c r="J397" s="11">
        <f t="shared" si="12"/>
        <v>0</v>
      </c>
      <c r="K397" s="171"/>
      <c r="L397" s="134"/>
    </row>
    <row r="398" spans="1:12" s="136" customFormat="1" x14ac:dyDescent="0.25">
      <c r="A398" s="134"/>
      <c r="B398" s="135">
        <f t="shared" si="13"/>
        <v>506</v>
      </c>
      <c r="C398" s="210"/>
      <c r="D398" s="211"/>
      <c r="E398" s="211"/>
      <c r="F398" s="212"/>
      <c r="G398" s="213"/>
      <c r="H398" s="216"/>
      <c r="I398" s="216"/>
      <c r="J398" s="11">
        <f t="shared" si="12"/>
        <v>0</v>
      </c>
      <c r="K398" s="171"/>
      <c r="L398" s="134"/>
    </row>
    <row r="399" spans="1:12" s="136" customFormat="1" x14ac:dyDescent="0.25">
      <c r="A399" s="134"/>
      <c r="B399" s="135">
        <f t="shared" si="13"/>
        <v>507</v>
      </c>
      <c r="C399" s="210"/>
      <c r="D399" s="211"/>
      <c r="E399" s="211"/>
      <c r="F399" s="212"/>
      <c r="G399" s="213"/>
      <c r="H399" s="216"/>
      <c r="I399" s="216"/>
      <c r="J399" s="11">
        <f t="shared" si="12"/>
        <v>0</v>
      </c>
      <c r="K399" s="171"/>
      <c r="L399" s="134"/>
    </row>
    <row r="400" spans="1:12" s="136" customFormat="1" x14ac:dyDescent="0.25">
      <c r="A400" s="134"/>
      <c r="B400" s="135">
        <f t="shared" si="13"/>
        <v>508</v>
      </c>
      <c r="C400" s="210"/>
      <c r="D400" s="211"/>
      <c r="E400" s="211"/>
      <c r="F400" s="212"/>
      <c r="G400" s="213"/>
      <c r="H400" s="216"/>
      <c r="I400" s="216"/>
      <c r="J400" s="11">
        <f t="shared" si="12"/>
        <v>0</v>
      </c>
      <c r="K400" s="171"/>
      <c r="L400" s="134"/>
    </row>
    <row r="401" spans="1:12" s="136" customFormat="1" x14ac:dyDescent="0.25">
      <c r="A401" s="134"/>
      <c r="B401" s="135">
        <f t="shared" si="13"/>
        <v>509</v>
      </c>
      <c r="C401" s="210"/>
      <c r="D401" s="211"/>
      <c r="E401" s="211"/>
      <c r="F401" s="212"/>
      <c r="G401" s="213"/>
      <c r="H401" s="216"/>
      <c r="I401" s="216"/>
      <c r="J401" s="11">
        <f t="shared" si="12"/>
        <v>0</v>
      </c>
      <c r="K401" s="171"/>
      <c r="L401" s="134"/>
    </row>
    <row r="402" spans="1:12" s="136" customFormat="1" x14ac:dyDescent="0.25">
      <c r="A402" s="134"/>
      <c r="B402" s="135">
        <f t="shared" si="13"/>
        <v>510</v>
      </c>
      <c r="C402" s="210"/>
      <c r="D402" s="211"/>
      <c r="E402" s="211"/>
      <c r="F402" s="212"/>
      <c r="G402" s="213"/>
      <c r="H402" s="216"/>
      <c r="I402" s="216"/>
      <c r="J402" s="11">
        <f t="shared" si="12"/>
        <v>0</v>
      </c>
      <c r="K402" s="171"/>
      <c r="L402" s="134"/>
    </row>
    <row r="403" spans="1:12" s="136" customFormat="1" x14ac:dyDescent="0.25">
      <c r="A403" s="134"/>
      <c r="B403" s="135">
        <f t="shared" si="13"/>
        <v>511</v>
      </c>
      <c r="C403" s="210"/>
      <c r="D403" s="211"/>
      <c r="E403" s="211"/>
      <c r="F403" s="212"/>
      <c r="G403" s="213"/>
      <c r="H403" s="216"/>
      <c r="I403" s="216"/>
      <c r="J403" s="11">
        <f t="shared" si="12"/>
        <v>0</v>
      </c>
      <c r="K403" s="171"/>
      <c r="L403" s="134"/>
    </row>
    <row r="404" spans="1:12" s="136" customFormat="1" x14ac:dyDescent="0.25">
      <c r="A404" s="134"/>
      <c r="B404" s="135">
        <f t="shared" si="13"/>
        <v>512</v>
      </c>
      <c r="C404" s="210"/>
      <c r="D404" s="211"/>
      <c r="E404" s="211"/>
      <c r="F404" s="212"/>
      <c r="G404" s="213"/>
      <c r="H404" s="216"/>
      <c r="I404" s="216"/>
      <c r="J404" s="11">
        <f t="shared" si="12"/>
        <v>0</v>
      </c>
      <c r="K404" s="171"/>
      <c r="L404" s="134"/>
    </row>
    <row r="405" spans="1:12" s="136" customFormat="1" x14ac:dyDescent="0.25">
      <c r="A405" s="134"/>
      <c r="B405" s="135">
        <f t="shared" si="13"/>
        <v>513</v>
      </c>
      <c r="C405" s="210"/>
      <c r="D405" s="211"/>
      <c r="E405" s="211"/>
      <c r="F405" s="212"/>
      <c r="G405" s="213"/>
      <c r="H405" s="216"/>
      <c r="I405" s="216"/>
      <c r="J405" s="11">
        <f t="shared" si="12"/>
        <v>0</v>
      </c>
      <c r="K405" s="171"/>
      <c r="L405" s="134"/>
    </row>
    <row r="406" spans="1:12" s="136" customFormat="1" x14ac:dyDescent="0.25">
      <c r="A406" s="134"/>
      <c r="B406" s="135">
        <f t="shared" si="13"/>
        <v>514</v>
      </c>
      <c r="C406" s="210"/>
      <c r="D406" s="211"/>
      <c r="E406" s="211"/>
      <c r="F406" s="212"/>
      <c r="G406" s="213"/>
      <c r="H406" s="216"/>
      <c r="I406" s="216"/>
      <c r="J406" s="11">
        <f t="shared" si="12"/>
        <v>0</v>
      </c>
      <c r="K406" s="171"/>
      <c r="L406" s="134"/>
    </row>
    <row r="407" spans="1:12" s="136" customFormat="1" x14ac:dyDescent="0.25">
      <c r="A407" s="134"/>
      <c r="B407" s="135">
        <f t="shared" si="13"/>
        <v>515</v>
      </c>
      <c r="C407" s="210"/>
      <c r="D407" s="211"/>
      <c r="E407" s="211"/>
      <c r="F407" s="212"/>
      <c r="G407" s="213"/>
      <c r="H407" s="216"/>
      <c r="I407" s="216"/>
      <c r="J407" s="11">
        <f t="shared" si="12"/>
        <v>0</v>
      </c>
      <c r="K407" s="171"/>
      <c r="L407" s="134"/>
    </row>
    <row r="408" spans="1:12" s="136" customFormat="1" x14ac:dyDescent="0.25">
      <c r="A408" s="134"/>
      <c r="B408" s="135">
        <f t="shared" si="13"/>
        <v>516</v>
      </c>
      <c r="C408" s="210"/>
      <c r="D408" s="211"/>
      <c r="E408" s="211"/>
      <c r="F408" s="212"/>
      <c r="G408" s="213"/>
      <c r="H408" s="216"/>
      <c r="I408" s="216"/>
      <c r="J408" s="11">
        <f t="shared" si="12"/>
        <v>0</v>
      </c>
      <c r="K408" s="171"/>
      <c r="L408" s="134"/>
    </row>
    <row r="409" spans="1:12" s="136" customFormat="1" x14ac:dyDescent="0.25">
      <c r="A409" s="134"/>
      <c r="B409" s="135">
        <f t="shared" si="13"/>
        <v>517</v>
      </c>
      <c r="C409" s="210"/>
      <c r="D409" s="211"/>
      <c r="E409" s="211"/>
      <c r="F409" s="212"/>
      <c r="G409" s="213"/>
      <c r="H409" s="216"/>
      <c r="I409" s="216"/>
      <c r="J409" s="11">
        <f t="shared" si="12"/>
        <v>0</v>
      </c>
      <c r="K409" s="171"/>
      <c r="L409" s="134"/>
    </row>
    <row r="410" spans="1:12" s="136" customFormat="1" x14ac:dyDescent="0.25">
      <c r="A410" s="134"/>
      <c r="B410" s="135">
        <f t="shared" si="13"/>
        <v>518</v>
      </c>
      <c r="C410" s="210"/>
      <c r="D410" s="211"/>
      <c r="E410" s="211"/>
      <c r="F410" s="212"/>
      <c r="G410" s="213"/>
      <c r="H410" s="216"/>
      <c r="I410" s="216"/>
      <c r="J410" s="11">
        <f t="shared" si="12"/>
        <v>0</v>
      </c>
      <c r="K410" s="171"/>
      <c r="L410" s="134"/>
    </row>
    <row r="411" spans="1:12" s="136" customFormat="1" x14ac:dyDescent="0.25">
      <c r="A411" s="134"/>
      <c r="B411" s="135">
        <f t="shared" si="13"/>
        <v>519</v>
      </c>
      <c r="C411" s="210"/>
      <c r="D411" s="211"/>
      <c r="E411" s="211"/>
      <c r="F411" s="212"/>
      <c r="G411" s="213"/>
      <c r="H411" s="216"/>
      <c r="I411" s="216"/>
      <c r="J411" s="11">
        <f t="shared" si="12"/>
        <v>0</v>
      </c>
      <c r="K411" s="171"/>
      <c r="L411" s="134"/>
    </row>
    <row r="412" spans="1:12" s="136" customFormat="1" x14ac:dyDescent="0.25">
      <c r="A412" s="134"/>
      <c r="B412" s="135">
        <f t="shared" si="13"/>
        <v>520</v>
      </c>
      <c r="C412" s="210"/>
      <c r="D412" s="211"/>
      <c r="E412" s="211"/>
      <c r="F412" s="212"/>
      <c r="G412" s="213"/>
      <c r="H412" s="216"/>
      <c r="I412" s="216"/>
      <c r="J412" s="11">
        <f t="shared" si="12"/>
        <v>0</v>
      </c>
      <c r="K412" s="171"/>
      <c r="L412" s="134"/>
    </row>
    <row r="413" spans="1:12" s="136" customFormat="1" x14ac:dyDescent="0.25">
      <c r="A413" s="134"/>
      <c r="B413" s="135">
        <f t="shared" si="13"/>
        <v>521</v>
      </c>
      <c r="C413" s="210"/>
      <c r="D413" s="211"/>
      <c r="E413" s="211"/>
      <c r="F413" s="212"/>
      <c r="G413" s="213"/>
      <c r="H413" s="216"/>
      <c r="I413" s="216"/>
      <c r="J413" s="11">
        <f t="shared" si="12"/>
        <v>0</v>
      </c>
      <c r="K413" s="171"/>
      <c r="L413" s="134"/>
    </row>
    <row r="414" spans="1:12" s="136" customFormat="1" x14ac:dyDescent="0.25">
      <c r="A414" s="134"/>
      <c r="B414" s="135">
        <f t="shared" si="13"/>
        <v>522</v>
      </c>
      <c r="C414" s="210"/>
      <c r="D414" s="211"/>
      <c r="E414" s="211"/>
      <c r="F414" s="212"/>
      <c r="G414" s="213"/>
      <c r="H414" s="216"/>
      <c r="I414" s="216"/>
      <c r="J414" s="11">
        <f t="shared" si="12"/>
        <v>0</v>
      </c>
      <c r="K414" s="171"/>
      <c r="L414" s="134"/>
    </row>
    <row r="415" spans="1:12" s="136" customFormat="1" x14ac:dyDescent="0.25">
      <c r="A415" s="134"/>
      <c r="B415" s="135">
        <f t="shared" si="13"/>
        <v>523</v>
      </c>
      <c r="C415" s="210"/>
      <c r="D415" s="211"/>
      <c r="E415" s="211"/>
      <c r="F415" s="212"/>
      <c r="G415" s="213"/>
      <c r="H415" s="216"/>
      <c r="I415" s="216"/>
      <c r="J415" s="11">
        <f t="shared" si="12"/>
        <v>0</v>
      </c>
      <c r="K415" s="171"/>
      <c r="L415" s="134"/>
    </row>
    <row r="416" spans="1:12" s="136" customFormat="1" x14ac:dyDescent="0.25">
      <c r="A416" s="134"/>
      <c r="B416" s="135">
        <f t="shared" si="13"/>
        <v>524</v>
      </c>
      <c r="C416" s="210"/>
      <c r="D416" s="211"/>
      <c r="E416" s="211"/>
      <c r="F416" s="212"/>
      <c r="G416" s="213"/>
      <c r="H416" s="216"/>
      <c r="I416" s="216"/>
      <c r="J416" s="11">
        <f t="shared" si="12"/>
        <v>0</v>
      </c>
      <c r="K416" s="171"/>
      <c r="L416" s="134"/>
    </row>
    <row r="417" spans="1:12" s="136" customFormat="1" x14ac:dyDescent="0.25">
      <c r="A417" s="134"/>
      <c r="B417" s="135">
        <f t="shared" si="13"/>
        <v>525</v>
      </c>
      <c r="C417" s="210"/>
      <c r="D417" s="211"/>
      <c r="E417" s="211"/>
      <c r="F417" s="212"/>
      <c r="G417" s="213"/>
      <c r="H417" s="216"/>
      <c r="I417" s="216"/>
      <c r="J417" s="11">
        <f t="shared" si="12"/>
        <v>0</v>
      </c>
      <c r="K417" s="171"/>
      <c r="L417" s="134"/>
    </row>
    <row r="418" spans="1:12" s="136" customFormat="1" x14ac:dyDescent="0.25">
      <c r="A418" s="134"/>
      <c r="B418" s="135">
        <f t="shared" si="13"/>
        <v>526</v>
      </c>
      <c r="C418" s="210"/>
      <c r="D418" s="211"/>
      <c r="E418" s="211"/>
      <c r="F418" s="212"/>
      <c r="G418" s="213"/>
      <c r="H418" s="216"/>
      <c r="I418" s="216"/>
      <c r="J418" s="11">
        <f t="shared" si="12"/>
        <v>0</v>
      </c>
      <c r="K418" s="171"/>
      <c r="L418" s="134"/>
    </row>
    <row r="419" spans="1:12" s="136" customFormat="1" x14ac:dyDescent="0.25">
      <c r="A419" s="134"/>
      <c r="B419" s="135">
        <f t="shared" si="13"/>
        <v>527</v>
      </c>
      <c r="C419" s="210"/>
      <c r="D419" s="211"/>
      <c r="E419" s="211"/>
      <c r="F419" s="212"/>
      <c r="G419" s="213"/>
      <c r="H419" s="216"/>
      <c r="I419" s="216"/>
      <c r="J419" s="11">
        <f t="shared" si="12"/>
        <v>0</v>
      </c>
      <c r="K419" s="171"/>
      <c r="L419" s="134"/>
    </row>
    <row r="420" spans="1:12" s="136" customFormat="1" x14ac:dyDescent="0.25">
      <c r="A420" s="134"/>
      <c r="B420" s="135">
        <f t="shared" si="13"/>
        <v>528</v>
      </c>
      <c r="C420" s="210"/>
      <c r="D420" s="211"/>
      <c r="E420" s="211"/>
      <c r="F420" s="212"/>
      <c r="G420" s="213"/>
      <c r="H420" s="216"/>
      <c r="I420" s="216"/>
      <c r="J420" s="11">
        <f t="shared" si="12"/>
        <v>0</v>
      </c>
      <c r="K420" s="171"/>
      <c r="L420" s="134"/>
    </row>
    <row r="421" spans="1:12" s="136" customFormat="1" x14ac:dyDescent="0.25">
      <c r="A421" s="134"/>
      <c r="B421" s="135">
        <f t="shared" si="13"/>
        <v>529</v>
      </c>
      <c r="C421" s="210"/>
      <c r="D421" s="211"/>
      <c r="E421" s="211"/>
      <c r="F421" s="212"/>
      <c r="G421" s="213"/>
      <c r="H421" s="216"/>
      <c r="I421" s="216"/>
      <c r="J421" s="11">
        <f t="shared" si="12"/>
        <v>0</v>
      </c>
      <c r="K421" s="171"/>
      <c r="L421" s="134"/>
    </row>
    <row r="422" spans="1:12" s="136" customFormat="1" x14ac:dyDescent="0.25">
      <c r="A422" s="134"/>
      <c r="B422" s="135">
        <f t="shared" si="13"/>
        <v>530</v>
      </c>
      <c r="C422" s="210"/>
      <c r="D422" s="211"/>
      <c r="E422" s="211"/>
      <c r="F422" s="212"/>
      <c r="G422" s="213"/>
      <c r="H422" s="216"/>
      <c r="I422" s="216"/>
      <c r="J422" s="11">
        <f t="shared" si="12"/>
        <v>0</v>
      </c>
      <c r="K422" s="171"/>
      <c r="L422" s="134"/>
    </row>
    <row r="423" spans="1:12" s="136" customFormat="1" x14ac:dyDescent="0.25">
      <c r="A423" s="134"/>
      <c r="B423" s="135">
        <f t="shared" si="13"/>
        <v>531</v>
      </c>
      <c r="C423" s="210"/>
      <c r="D423" s="211"/>
      <c r="E423" s="211"/>
      <c r="F423" s="212"/>
      <c r="G423" s="213"/>
      <c r="H423" s="216"/>
      <c r="I423" s="216"/>
      <c r="J423" s="11">
        <f t="shared" si="12"/>
        <v>0</v>
      </c>
      <c r="K423" s="171"/>
      <c r="L423" s="134"/>
    </row>
    <row r="424" spans="1:12" s="136" customFormat="1" x14ac:dyDescent="0.25">
      <c r="A424" s="134"/>
      <c r="B424" s="135">
        <f t="shared" si="13"/>
        <v>532</v>
      </c>
      <c r="C424" s="210"/>
      <c r="D424" s="211"/>
      <c r="E424" s="211"/>
      <c r="F424" s="212"/>
      <c r="G424" s="213"/>
      <c r="H424" s="216"/>
      <c r="I424" s="216"/>
      <c r="J424" s="11">
        <f t="shared" si="12"/>
        <v>0</v>
      </c>
      <c r="K424" s="171"/>
      <c r="L424" s="134"/>
    </row>
    <row r="425" spans="1:12" s="136" customFormat="1" x14ac:dyDescent="0.25">
      <c r="A425" s="134"/>
      <c r="B425" s="135">
        <f t="shared" si="13"/>
        <v>533</v>
      </c>
      <c r="C425" s="210"/>
      <c r="D425" s="211"/>
      <c r="E425" s="211"/>
      <c r="F425" s="212"/>
      <c r="G425" s="213"/>
      <c r="H425" s="216"/>
      <c r="I425" s="216"/>
      <c r="J425" s="11">
        <f t="shared" si="12"/>
        <v>0</v>
      </c>
      <c r="K425" s="171"/>
      <c r="L425" s="134"/>
    </row>
    <row r="426" spans="1:12" s="136" customFormat="1" x14ac:dyDescent="0.25">
      <c r="A426" s="134"/>
      <c r="B426" s="135">
        <f t="shared" si="13"/>
        <v>534</v>
      </c>
      <c r="C426" s="210"/>
      <c r="D426" s="211"/>
      <c r="E426" s="211"/>
      <c r="F426" s="212"/>
      <c r="G426" s="213"/>
      <c r="H426" s="216"/>
      <c r="I426" s="216"/>
      <c r="J426" s="11">
        <f t="shared" si="12"/>
        <v>0</v>
      </c>
      <c r="K426" s="171"/>
      <c r="L426" s="134"/>
    </row>
    <row r="427" spans="1:12" s="136" customFormat="1" x14ac:dyDescent="0.25">
      <c r="A427" s="134"/>
      <c r="B427" s="135">
        <f t="shared" si="13"/>
        <v>535</v>
      </c>
      <c r="C427" s="210"/>
      <c r="D427" s="211"/>
      <c r="E427" s="211"/>
      <c r="F427" s="212"/>
      <c r="G427" s="213"/>
      <c r="H427" s="216"/>
      <c r="I427" s="216"/>
      <c r="J427" s="11">
        <f t="shared" si="12"/>
        <v>0</v>
      </c>
      <c r="K427" s="171"/>
      <c r="L427" s="134"/>
    </row>
    <row r="428" spans="1:12" s="136" customFormat="1" x14ac:dyDescent="0.25">
      <c r="A428" s="134"/>
      <c r="B428" s="135">
        <f t="shared" si="13"/>
        <v>536</v>
      </c>
      <c r="C428" s="210"/>
      <c r="D428" s="211"/>
      <c r="E428" s="211"/>
      <c r="F428" s="212"/>
      <c r="G428" s="213"/>
      <c r="H428" s="216"/>
      <c r="I428" s="216"/>
      <c r="J428" s="11">
        <f t="shared" si="12"/>
        <v>0</v>
      </c>
      <c r="K428" s="171"/>
      <c r="L428" s="134"/>
    </row>
    <row r="429" spans="1:12" s="136" customFormat="1" x14ac:dyDescent="0.25">
      <c r="A429" s="134"/>
      <c r="B429" s="135">
        <f t="shared" si="13"/>
        <v>537</v>
      </c>
      <c r="C429" s="210"/>
      <c r="D429" s="211"/>
      <c r="E429" s="211"/>
      <c r="F429" s="212"/>
      <c r="G429" s="213"/>
      <c r="H429" s="216"/>
      <c r="I429" s="216"/>
      <c r="J429" s="11">
        <f t="shared" si="12"/>
        <v>0</v>
      </c>
      <c r="K429" s="171"/>
      <c r="L429" s="134"/>
    </row>
    <row r="430" spans="1:12" s="136" customFormat="1" x14ac:dyDescent="0.25">
      <c r="A430" s="134"/>
      <c r="B430" s="135">
        <f t="shared" si="13"/>
        <v>538</v>
      </c>
      <c r="C430" s="210"/>
      <c r="D430" s="211"/>
      <c r="E430" s="211"/>
      <c r="F430" s="212"/>
      <c r="G430" s="213"/>
      <c r="H430" s="216"/>
      <c r="I430" s="216"/>
      <c r="J430" s="11">
        <f t="shared" si="12"/>
        <v>0</v>
      </c>
      <c r="K430" s="171"/>
      <c r="L430" s="134"/>
    </row>
    <row r="431" spans="1:12" s="136" customFormat="1" x14ac:dyDescent="0.25">
      <c r="A431" s="134"/>
      <c r="B431" s="135">
        <f t="shared" si="13"/>
        <v>539</v>
      </c>
      <c r="C431" s="210"/>
      <c r="D431" s="211"/>
      <c r="E431" s="211"/>
      <c r="F431" s="212"/>
      <c r="G431" s="213"/>
      <c r="H431" s="216"/>
      <c r="I431" s="216"/>
      <c r="J431" s="11">
        <f t="shared" si="12"/>
        <v>0</v>
      </c>
      <c r="K431" s="171"/>
      <c r="L431" s="134"/>
    </row>
    <row r="432" spans="1:12" s="136" customFormat="1" x14ac:dyDescent="0.25">
      <c r="A432" s="134"/>
      <c r="B432" s="135">
        <f t="shared" si="13"/>
        <v>540</v>
      </c>
      <c r="C432" s="210"/>
      <c r="D432" s="211"/>
      <c r="E432" s="211"/>
      <c r="F432" s="212"/>
      <c r="G432" s="213"/>
      <c r="H432" s="216"/>
      <c r="I432" s="216"/>
      <c r="J432" s="11">
        <f t="shared" si="12"/>
        <v>0</v>
      </c>
      <c r="K432" s="171"/>
      <c r="L432" s="134"/>
    </row>
    <row r="433" spans="1:12" s="136" customFormat="1" ht="15.75" x14ac:dyDescent="0.25">
      <c r="A433" s="134"/>
      <c r="B433" s="135"/>
      <c r="C433" s="137"/>
      <c r="D433" s="134"/>
      <c r="E433" s="138"/>
      <c r="F433" s="139"/>
      <c r="G433" s="140" t="str">
        <f>C391</f>
        <v>Maio</v>
      </c>
      <c r="H433" s="141">
        <f>SUM(H391:H432)</f>
        <v>0</v>
      </c>
      <c r="I433" s="141">
        <f>SUM(I391:I432)</f>
        <v>0</v>
      </c>
      <c r="J433" s="141">
        <f>SUM(J393:J432)</f>
        <v>0</v>
      </c>
      <c r="K433" s="142"/>
      <c r="L433" s="134"/>
    </row>
    <row r="434" spans="1:12" s="136" customFormat="1" x14ac:dyDescent="0.25">
      <c r="A434" s="134"/>
      <c r="B434" s="79"/>
      <c r="C434" s="107" t="s">
        <v>187</v>
      </c>
      <c r="D434" s="14"/>
      <c r="E434" s="14"/>
      <c r="F434" s="14"/>
      <c r="G434" s="14"/>
      <c r="H434" s="14"/>
      <c r="I434" s="14"/>
      <c r="J434" s="14"/>
      <c r="K434" s="23"/>
      <c r="L434" s="134"/>
    </row>
    <row r="435" spans="1:12" s="136" customFormat="1" x14ac:dyDescent="0.25">
      <c r="A435" s="134"/>
      <c r="B435" s="201"/>
      <c r="C435" s="349" t="s">
        <v>188</v>
      </c>
      <c r="D435" s="350"/>
      <c r="E435" s="350"/>
      <c r="F435" s="350"/>
      <c r="G435" s="350"/>
      <c r="H435" s="350"/>
      <c r="I435" s="350"/>
      <c r="J435" s="350"/>
      <c r="K435" s="351"/>
      <c r="L435" s="134"/>
    </row>
    <row r="436" spans="1:12" s="136" customFormat="1" x14ac:dyDescent="0.25">
      <c r="A436" s="134"/>
      <c r="B436" s="201"/>
      <c r="C436" s="202"/>
      <c r="D436" s="203"/>
      <c r="E436" s="203"/>
      <c r="F436" s="203"/>
      <c r="G436" s="203"/>
      <c r="H436" s="203"/>
      <c r="I436" s="203"/>
      <c r="J436" s="203"/>
      <c r="K436" s="204"/>
      <c r="L436" s="134"/>
    </row>
    <row r="437" spans="1:12" s="136" customFormat="1" ht="13.5" thickBot="1" x14ac:dyDescent="0.3">
      <c r="A437" s="134"/>
      <c r="B437" s="215"/>
      <c r="C437" s="352"/>
      <c r="D437" s="353"/>
      <c r="E437" s="353"/>
      <c r="F437" s="353"/>
      <c r="G437" s="353"/>
      <c r="H437" s="353"/>
      <c r="I437" s="353"/>
      <c r="J437" s="353"/>
      <c r="K437" s="354"/>
      <c r="L437" s="134"/>
    </row>
    <row r="438" spans="1:12" s="136" customFormat="1" ht="18.75" x14ac:dyDescent="0.25">
      <c r="A438" s="134"/>
      <c r="B438" s="125"/>
      <c r="C438" s="126" t="s">
        <v>144</v>
      </c>
      <c r="D438" s="126"/>
      <c r="E438" s="126"/>
      <c r="F438" s="126"/>
      <c r="G438" s="127"/>
      <c r="H438" s="126"/>
      <c r="I438" s="126"/>
      <c r="J438" s="126"/>
      <c r="K438" s="128"/>
      <c r="L438" s="134"/>
    </row>
    <row r="439" spans="1:12" s="136" customFormat="1" ht="25.5" x14ac:dyDescent="0.25">
      <c r="A439" s="134"/>
      <c r="B439" s="130" t="s">
        <v>165</v>
      </c>
      <c r="C439" s="131" t="s">
        <v>198</v>
      </c>
      <c r="D439" s="131" t="s">
        <v>8</v>
      </c>
      <c r="E439" s="131" t="s">
        <v>7</v>
      </c>
      <c r="F439" s="131" t="s">
        <v>199</v>
      </c>
      <c r="G439" s="131" t="s">
        <v>200</v>
      </c>
      <c r="H439" s="132" t="s">
        <v>201</v>
      </c>
      <c r="I439" s="131" t="s">
        <v>202</v>
      </c>
      <c r="J439" s="131" t="s">
        <v>203</v>
      </c>
      <c r="K439" s="133" t="s">
        <v>6</v>
      </c>
      <c r="L439" s="134"/>
    </row>
    <row r="440" spans="1:12" s="136" customFormat="1" x14ac:dyDescent="0.25">
      <c r="A440" s="134"/>
      <c r="B440" s="135">
        <v>601</v>
      </c>
      <c r="C440" s="210"/>
      <c r="D440" s="211"/>
      <c r="E440" s="211"/>
      <c r="F440" s="212"/>
      <c r="G440" s="213"/>
      <c r="H440" s="216"/>
      <c r="I440" s="216"/>
      <c r="J440" s="11">
        <f>SUM(H440:I440)</f>
        <v>0</v>
      </c>
      <c r="K440" s="171"/>
      <c r="L440" s="134"/>
    </row>
    <row r="441" spans="1:12" s="136" customFormat="1" x14ac:dyDescent="0.25">
      <c r="A441" s="134"/>
      <c r="B441" s="135">
        <f>B440+1</f>
        <v>602</v>
      </c>
      <c r="C441" s="210"/>
      <c r="D441" s="211"/>
      <c r="E441" s="211"/>
      <c r="F441" s="212"/>
      <c r="G441" s="213"/>
      <c r="H441" s="216"/>
      <c r="I441" s="216"/>
      <c r="J441" s="11">
        <f t="shared" ref="J441:J479" si="14">SUM(H441:I441)</f>
        <v>0</v>
      </c>
      <c r="K441" s="171"/>
      <c r="L441" s="134"/>
    </row>
    <row r="442" spans="1:12" s="136" customFormat="1" x14ac:dyDescent="0.25">
      <c r="A442" s="134"/>
      <c r="B442" s="135">
        <f t="shared" ref="B442:B479" si="15">B441+1</f>
        <v>603</v>
      </c>
      <c r="C442" s="210"/>
      <c r="D442" s="211"/>
      <c r="E442" s="211"/>
      <c r="F442" s="212"/>
      <c r="G442" s="213"/>
      <c r="H442" s="216"/>
      <c r="I442" s="216"/>
      <c r="J442" s="11">
        <f t="shared" si="14"/>
        <v>0</v>
      </c>
      <c r="K442" s="171"/>
      <c r="L442" s="134"/>
    </row>
    <row r="443" spans="1:12" s="136" customFormat="1" x14ac:dyDescent="0.25">
      <c r="A443" s="134"/>
      <c r="B443" s="135">
        <f t="shared" si="15"/>
        <v>604</v>
      </c>
      <c r="C443" s="210"/>
      <c r="D443" s="211"/>
      <c r="E443" s="211"/>
      <c r="F443" s="212"/>
      <c r="G443" s="213"/>
      <c r="H443" s="216"/>
      <c r="I443" s="216"/>
      <c r="J443" s="11">
        <f t="shared" si="14"/>
        <v>0</v>
      </c>
      <c r="K443" s="171"/>
      <c r="L443" s="134"/>
    </row>
    <row r="444" spans="1:12" s="136" customFormat="1" x14ac:dyDescent="0.25">
      <c r="A444" s="134"/>
      <c r="B444" s="135">
        <f t="shared" si="15"/>
        <v>605</v>
      </c>
      <c r="C444" s="210"/>
      <c r="D444" s="211"/>
      <c r="E444" s="211"/>
      <c r="F444" s="212"/>
      <c r="G444" s="213"/>
      <c r="H444" s="216"/>
      <c r="I444" s="216"/>
      <c r="J444" s="11">
        <f t="shared" si="14"/>
        <v>0</v>
      </c>
      <c r="K444" s="171"/>
      <c r="L444" s="134"/>
    </row>
    <row r="445" spans="1:12" s="136" customFormat="1" x14ac:dyDescent="0.25">
      <c r="A445" s="134"/>
      <c r="B445" s="135">
        <f t="shared" si="15"/>
        <v>606</v>
      </c>
      <c r="C445" s="210"/>
      <c r="D445" s="211"/>
      <c r="E445" s="211"/>
      <c r="F445" s="212"/>
      <c r="G445" s="213"/>
      <c r="H445" s="216"/>
      <c r="I445" s="216"/>
      <c r="J445" s="11">
        <f t="shared" si="14"/>
        <v>0</v>
      </c>
      <c r="K445" s="171"/>
      <c r="L445" s="134"/>
    </row>
    <row r="446" spans="1:12" s="136" customFormat="1" x14ac:dyDescent="0.25">
      <c r="A446" s="134"/>
      <c r="B446" s="135">
        <f t="shared" si="15"/>
        <v>607</v>
      </c>
      <c r="C446" s="210"/>
      <c r="D446" s="211"/>
      <c r="E446" s="211"/>
      <c r="F446" s="212"/>
      <c r="G446" s="213"/>
      <c r="H446" s="216"/>
      <c r="I446" s="216"/>
      <c r="J446" s="11">
        <f t="shared" si="14"/>
        <v>0</v>
      </c>
      <c r="K446" s="171"/>
      <c r="L446" s="134"/>
    </row>
    <row r="447" spans="1:12" s="136" customFormat="1" x14ac:dyDescent="0.25">
      <c r="A447" s="134"/>
      <c r="B447" s="135">
        <f t="shared" si="15"/>
        <v>608</v>
      </c>
      <c r="C447" s="210"/>
      <c r="D447" s="211"/>
      <c r="E447" s="211"/>
      <c r="F447" s="212"/>
      <c r="G447" s="213"/>
      <c r="H447" s="216"/>
      <c r="I447" s="216"/>
      <c r="J447" s="11">
        <f t="shared" si="14"/>
        <v>0</v>
      </c>
      <c r="K447" s="171"/>
      <c r="L447" s="134"/>
    </row>
    <row r="448" spans="1:12" s="136" customFormat="1" x14ac:dyDescent="0.25">
      <c r="A448" s="134"/>
      <c r="B448" s="135">
        <f t="shared" si="15"/>
        <v>609</v>
      </c>
      <c r="C448" s="210"/>
      <c r="D448" s="211"/>
      <c r="E448" s="211"/>
      <c r="F448" s="212"/>
      <c r="G448" s="213"/>
      <c r="H448" s="216"/>
      <c r="I448" s="216"/>
      <c r="J448" s="11">
        <f t="shared" si="14"/>
        <v>0</v>
      </c>
      <c r="K448" s="171"/>
      <c r="L448" s="134"/>
    </row>
    <row r="449" spans="1:12" s="136" customFormat="1" x14ac:dyDescent="0.25">
      <c r="A449" s="134"/>
      <c r="B449" s="135">
        <f t="shared" si="15"/>
        <v>610</v>
      </c>
      <c r="C449" s="210"/>
      <c r="D449" s="211"/>
      <c r="E449" s="211"/>
      <c r="F449" s="212"/>
      <c r="G449" s="213"/>
      <c r="H449" s="216"/>
      <c r="I449" s="216"/>
      <c r="J449" s="11">
        <f t="shared" si="14"/>
        <v>0</v>
      </c>
      <c r="K449" s="171"/>
      <c r="L449" s="134"/>
    </row>
    <row r="450" spans="1:12" s="136" customFormat="1" x14ac:dyDescent="0.25">
      <c r="A450" s="134"/>
      <c r="B450" s="135">
        <f t="shared" si="15"/>
        <v>611</v>
      </c>
      <c r="C450" s="210"/>
      <c r="D450" s="211"/>
      <c r="E450" s="211"/>
      <c r="F450" s="212"/>
      <c r="G450" s="213"/>
      <c r="H450" s="216"/>
      <c r="I450" s="216"/>
      <c r="J450" s="11">
        <f t="shared" si="14"/>
        <v>0</v>
      </c>
      <c r="K450" s="171"/>
      <c r="L450" s="134"/>
    </row>
    <row r="451" spans="1:12" s="136" customFormat="1" x14ac:dyDescent="0.25">
      <c r="A451" s="134"/>
      <c r="B451" s="135">
        <f t="shared" si="15"/>
        <v>612</v>
      </c>
      <c r="C451" s="210"/>
      <c r="D451" s="211"/>
      <c r="E451" s="211"/>
      <c r="F451" s="212"/>
      <c r="G451" s="213"/>
      <c r="H451" s="216"/>
      <c r="I451" s="216"/>
      <c r="J451" s="11">
        <f t="shared" si="14"/>
        <v>0</v>
      </c>
      <c r="K451" s="171"/>
      <c r="L451" s="134"/>
    </row>
    <row r="452" spans="1:12" s="136" customFormat="1" x14ac:dyDescent="0.25">
      <c r="A452" s="134"/>
      <c r="B452" s="135">
        <f t="shared" si="15"/>
        <v>613</v>
      </c>
      <c r="C452" s="210"/>
      <c r="D452" s="211"/>
      <c r="E452" s="211"/>
      <c r="F452" s="212"/>
      <c r="G452" s="213"/>
      <c r="H452" s="216"/>
      <c r="I452" s="216"/>
      <c r="J452" s="11">
        <f t="shared" si="14"/>
        <v>0</v>
      </c>
      <c r="K452" s="171"/>
      <c r="L452" s="134"/>
    </row>
    <row r="453" spans="1:12" s="136" customFormat="1" x14ac:dyDescent="0.25">
      <c r="A453" s="134"/>
      <c r="B453" s="135">
        <f t="shared" si="15"/>
        <v>614</v>
      </c>
      <c r="C453" s="210"/>
      <c r="D453" s="211"/>
      <c r="E453" s="211"/>
      <c r="F453" s="212"/>
      <c r="G453" s="213"/>
      <c r="H453" s="216"/>
      <c r="I453" s="216"/>
      <c r="J453" s="11">
        <f t="shared" si="14"/>
        <v>0</v>
      </c>
      <c r="K453" s="171"/>
      <c r="L453" s="134"/>
    </row>
    <row r="454" spans="1:12" s="136" customFormat="1" x14ac:dyDescent="0.25">
      <c r="A454" s="134"/>
      <c r="B454" s="135">
        <f t="shared" si="15"/>
        <v>615</v>
      </c>
      <c r="C454" s="210"/>
      <c r="D454" s="211"/>
      <c r="E454" s="211"/>
      <c r="F454" s="212"/>
      <c r="G454" s="213"/>
      <c r="H454" s="216"/>
      <c r="I454" s="216"/>
      <c r="J454" s="11">
        <f t="shared" si="14"/>
        <v>0</v>
      </c>
      <c r="K454" s="171"/>
      <c r="L454" s="134"/>
    </row>
    <row r="455" spans="1:12" s="136" customFormat="1" x14ac:dyDescent="0.25">
      <c r="A455" s="134"/>
      <c r="B455" s="135">
        <f t="shared" si="15"/>
        <v>616</v>
      </c>
      <c r="C455" s="210"/>
      <c r="D455" s="211"/>
      <c r="E455" s="211"/>
      <c r="F455" s="212"/>
      <c r="G455" s="213"/>
      <c r="H455" s="216"/>
      <c r="I455" s="216"/>
      <c r="J455" s="11">
        <f t="shared" si="14"/>
        <v>0</v>
      </c>
      <c r="K455" s="171"/>
      <c r="L455" s="134"/>
    </row>
    <row r="456" spans="1:12" s="136" customFormat="1" x14ac:dyDescent="0.25">
      <c r="A456" s="134"/>
      <c r="B456" s="135">
        <f t="shared" si="15"/>
        <v>617</v>
      </c>
      <c r="C456" s="210"/>
      <c r="D456" s="211"/>
      <c r="E456" s="211"/>
      <c r="F456" s="212"/>
      <c r="G456" s="213"/>
      <c r="H456" s="216"/>
      <c r="I456" s="216"/>
      <c r="J456" s="11">
        <f t="shared" si="14"/>
        <v>0</v>
      </c>
      <c r="K456" s="171"/>
      <c r="L456" s="134"/>
    </row>
    <row r="457" spans="1:12" s="136" customFormat="1" x14ac:dyDescent="0.25">
      <c r="A457" s="134"/>
      <c r="B457" s="135">
        <f t="shared" si="15"/>
        <v>618</v>
      </c>
      <c r="C457" s="210"/>
      <c r="D457" s="211"/>
      <c r="E457" s="211"/>
      <c r="F457" s="212"/>
      <c r="G457" s="213"/>
      <c r="H457" s="216"/>
      <c r="I457" s="216"/>
      <c r="J457" s="11">
        <f t="shared" si="14"/>
        <v>0</v>
      </c>
      <c r="K457" s="171"/>
      <c r="L457" s="134"/>
    </row>
    <row r="458" spans="1:12" s="136" customFormat="1" x14ac:dyDescent="0.25">
      <c r="A458" s="134"/>
      <c r="B458" s="135">
        <f t="shared" si="15"/>
        <v>619</v>
      </c>
      <c r="C458" s="210"/>
      <c r="D458" s="211"/>
      <c r="E458" s="211"/>
      <c r="F458" s="212"/>
      <c r="G458" s="213"/>
      <c r="H458" s="216"/>
      <c r="I458" s="216"/>
      <c r="J458" s="11">
        <f t="shared" si="14"/>
        <v>0</v>
      </c>
      <c r="K458" s="171"/>
      <c r="L458" s="134"/>
    </row>
    <row r="459" spans="1:12" s="136" customFormat="1" x14ac:dyDescent="0.25">
      <c r="A459" s="134"/>
      <c r="B459" s="135">
        <f t="shared" si="15"/>
        <v>620</v>
      </c>
      <c r="C459" s="210"/>
      <c r="D459" s="211"/>
      <c r="E459" s="211"/>
      <c r="F459" s="212"/>
      <c r="G459" s="213"/>
      <c r="H459" s="216"/>
      <c r="I459" s="216"/>
      <c r="J459" s="11">
        <f t="shared" si="14"/>
        <v>0</v>
      </c>
      <c r="K459" s="171"/>
      <c r="L459" s="134"/>
    </row>
    <row r="460" spans="1:12" s="136" customFormat="1" x14ac:dyDescent="0.25">
      <c r="A460" s="134"/>
      <c r="B460" s="135">
        <f t="shared" si="15"/>
        <v>621</v>
      </c>
      <c r="C460" s="210"/>
      <c r="D460" s="211"/>
      <c r="E460" s="211"/>
      <c r="F460" s="212"/>
      <c r="G460" s="213"/>
      <c r="H460" s="216"/>
      <c r="I460" s="216"/>
      <c r="J460" s="11">
        <f t="shared" si="14"/>
        <v>0</v>
      </c>
      <c r="K460" s="171"/>
      <c r="L460" s="134"/>
    </row>
    <row r="461" spans="1:12" s="136" customFormat="1" x14ac:dyDescent="0.25">
      <c r="A461" s="134"/>
      <c r="B461" s="135">
        <f t="shared" si="15"/>
        <v>622</v>
      </c>
      <c r="C461" s="210"/>
      <c r="D461" s="211"/>
      <c r="E461" s="211"/>
      <c r="F461" s="212"/>
      <c r="G461" s="213"/>
      <c r="H461" s="216"/>
      <c r="I461" s="216"/>
      <c r="J461" s="11">
        <f t="shared" si="14"/>
        <v>0</v>
      </c>
      <c r="K461" s="171"/>
      <c r="L461" s="134"/>
    </row>
    <row r="462" spans="1:12" s="136" customFormat="1" x14ac:dyDescent="0.25">
      <c r="A462" s="134"/>
      <c r="B462" s="135">
        <f t="shared" si="15"/>
        <v>623</v>
      </c>
      <c r="C462" s="210"/>
      <c r="D462" s="211"/>
      <c r="E462" s="211"/>
      <c r="F462" s="212"/>
      <c r="G462" s="213"/>
      <c r="H462" s="216"/>
      <c r="I462" s="216"/>
      <c r="J462" s="11">
        <f t="shared" si="14"/>
        <v>0</v>
      </c>
      <c r="K462" s="171"/>
      <c r="L462" s="134"/>
    </row>
    <row r="463" spans="1:12" s="136" customFormat="1" x14ac:dyDescent="0.25">
      <c r="A463" s="134"/>
      <c r="B463" s="135">
        <f t="shared" si="15"/>
        <v>624</v>
      </c>
      <c r="C463" s="210"/>
      <c r="D463" s="211"/>
      <c r="E463" s="211"/>
      <c r="F463" s="212"/>
      <c r="G463" s="213"/>
      <c r="H463" s="216"/>
      <c r="I463" s="216"/>
      <c r="J463" s="11">
        <f t="shared" si="14"/>
        <v>0</v>
      </c>
      <c r="K463" s="171"/>
      <c r="L463" s="134"/>
    </row>
    <row r="464" spans="1:12" s="136" customFormat="1" x14ac:dyDescent="0.25">
      <c r="A464" s="134"/>
      <c r="B464" s="135">
        <f t="shared" si="15"/>
        <v>625</v>
      </c>
      <c r="C464" s="210"/>
      <c r="D464" s="211"/>
      <c r="E464" s="211"/>
      <c r="F464" s="212"/>
      <c r="G464" s="213"/>
      <c r="H464" s="216"/>
      <c r="I464" s="216"/>
      <c r="J464" s="11">
        <f t="shared" si="14"/>
        <v>0</v>
      </c>
      <c r="K464" s="171"/>
      <c r="L464" s="134"/>
    </row>
    <row r="465" spans="1:12" s="136" customFormat="1" x14ac:dyDescent="0.25">
      <c r="A465" s="134"/>
      <c r="B465" s="135">
        <f t="shared" si="15"/>
        <v>626</v>
      </c>
      <c r="C465" s="210"/>
      <c r="D465" s="211"/>
      <c r="E465" s="211"/>
      <c r="F465" s="212"/>
      <c r="G465" s="213"/>
      <c r="H465" s="216"/>
      <c r="I465" s="216"/>
      <c r="J465" s="11">
        <f t="shared" si="14"/>
        <v>0</v>
      </c>
      <c r="K465" s="171"/>
      <c r="L465" s="134"/>
    </row>
    <row r="466" spans="1:12" s="136" customFormat="1" x14ac:dyDescent="0.25">
      <c r="A466" s="134"/>
      <c r="B466" s="135">
        <f t="shared" si="15"/>
        <v>627</v>
      </c>
      <c r="C466" s="210"/>
      <c r="D466" s="211"/>
      <c r="E466" s="211"/>
      <c r="F466" s="212"/>
      <c r="G466" s="213"/>
      <c r="H466" s="216"/>
      <c r="I466" s="216"/>
      <c r="J466" s="11">
        <f t="shared" si="14"/>
        <v>0</v>
      </c>
      <c r="K466" s="171"/>
      <c r="L466" s="134"/>
    </row>
    <row r="467" spans="1:12" s="136" customFormat="1" x14ac:dyDescent="0.25">
      <c r="A467" s="134"/>
      <c r="B467" s="135">
        <f t="shared" si="15"/>
        <v>628</v>
      </c>
      <c r="C467" s="210"/>
      <c r="D467" s="211"/>
      <c r="E467" s="211"/>
      <c r="F467" s="212"/>
      <c r="G467" s="213"/>
      <c r="H467" s="216"/>
      <c r="I467" s="216"/>
      <c r="J467" s="11">
        <f t="shared" si="14"/>
        <v>0</v>
      </c>
      <c r="K467" s="171"/>
      <c r="L467" s="134"/>
    </row>
    <row r="468" spans="1:12" s="136" customFormat="1" x14ac:dyDescent="0.25">
      <c r="A468" s="134"/>
      <c r="B468" s="135">
        <f t="shared" si="15"/>
        <v>629</v>
      </c>
      <c r="C468" s="210"/>
      <c r="D468" s="211"/>
      <c r="E468" s="211"/>
      <c r="F468" s="212"/>
      <c r="G468" s="213"/>
      <c r="H468" s="216"/>
      <c r="I468" s="216"/>
      <c r="J468" s="11">
        <f t="shared" si="14"/>
        <v>0</v>
      </c>
      <c r="K468" s="171"/>
      <c r="L468" s="134"/>
    </row>
    <row r="469" spans="1:12" s="136" customFormat="1" x14ac:dyDescent="0.25">
      <c r="A469" s="134"/>
      <c r="B469" s="135">
        <f t="shared" si="15"/>
        <v>630</v>
      </c>
      <c r="C469" s="210"/>
      <c r="D469" s="211"/>
      <c r="E469" s="211"/>
      <c r="F469" s="212"/>
      <c r="G469" s="213"/>
      <c r="H469" s="216"/>
      <c r="I469" s="216"/>
      <c r="J469" s="11">
        <f t="shared" si="14"/>
        <v>0</v>
      </c>
      <c r="K469" s="171"/>
      <c r="L469" s="134"/>
    </row>
    <row r="470" spans="1:12" s="136" customFormat="1" x14ac:dyDescent="0.25">
      <c r="A470" s="134"/>
      <c r="B470" s="135">
        <f t="shared" si="15"/>
        <v>631</v>
      </c>
      <c r="C470" s="210"/>
      <c r="D470" s="211"/>
      <c r="E470" s="211"/>
      <c r="F470" s="212"/>
      <c r="G470" s="213"/>
      <c r="H470" s="216"/>
      <c r="I470" s="216"/>
      <c r="J470" s="11">
        <f t="shared" si="14"/>
        <v>0</v>
      </c>
      <c r="K470" s="171"/>
      <c r="L470" s="134"/>
    </row>
    <row r="471" spans="1:12" s="136" customFormat="1" x14ac:dyDescent="0.25">
      <c r="A471" s="134"/>
      <c r="B471" s="135">
        <f t="shared" si="15"/>
        <v>632</v>
      </c>
      <c r="C471" s="210"/>
      <c r="D471" s="211"/>
      <c r="E471" s="211"/>
      <c r="F471" s="212"/>
      <c r="G471" s="213"/>
      <c r="H471" s="216"/>
      <c r="I471" s="216"/>
      <c r="J471" s="11">
        <f t="shared" si="14"/>
        <v>0</v>
      </c>
      <c r="K471" s="171"/>
      <c r="L471" s="134"/>
    </row>
    <row r="472" spans="1:12" s="136" customFormat="1" x14ac:dyDescent="0.25">
      <c r="A472" s="134"/>
      <c r="B472" s="135">
        <f t="shared" si="15"/>
        <v>633</v>
      </c>
      <c r="C472" s="210"/>
      <c r="D472" s="211"/>
      <c r="E472" s="211"/>
      <c r="F472" s="212"/>
      <c r="G472" s="213"/>
      <c r="H472" s="216"/>
      <c r="I472" s="216"/>
      <c r="J472" s="11">
        <f t="shared" si="14"/>
        <v>0</v>
      </c>
      <c r="K472" s="171"/>
      <c r="L472" s="134"/>
    </row>
    <row r="473" spans="1:12" s="136" customFormat="1" x14ac:dyDescent="0.25">
      <c r="A473" s="134"/>
      <c r="B473" s="135">
        <f t="shared" si="15"/>
        <v>634</v>
      </c>
      <c r="C473" s="210"/>
      <c r="D473" s="211"/>
      <c r="E473" s="211"/>
      <c r="F473" s="212"/>
      <c r="G473" s="213"/>
      <c r="H473" s="216"/>
      <c r="I473" s="216"/>
      <c r="J473" s="11">
        <f t="shared" si="14"/>
        <v>0</v>
      </c>
      <c r="K473" s="171"/>
      <c r="L473" s="134"/>
    </row>
    <row r="474" spans="1:12" s="136" customFormat="1" x14ac:dyDescent="0.25">
      <c r="A474" s="134"/>
      <c r="B474" s="135">
        <f t="shared" si="15"/>
        <v>635</v>
      </c>
      <c r="C474" s="210"/>
      <c r="D474" s="211"/>
      <c r="E474" s="211"/>
      <c r="F474" s="212"/>
      <c r="G474" s="213"/>
      <c r="H474" s="216"/>
      <c r="I474" s="216"/>
      <c r="J474" s="11">
        <f t="shared" si="14"/>
        <v>0</v>
      </c>
      <c r="K474" s="171"/>
      <c r="L474" s="134"/>
    </row>
    <row r="475" spans="1:12" s="136" customFormat="1" x14ac:dyDescent="0.25">
      <c r="A475" s="134"/>
      <c r="B475" s="135">
        <f t="shared" si="15"/>
        <v>636</v>
      </c>
      <c r="C475" s="210"/>
      <c r="D475" s="211"/>
      <c r="E475" s="211"/>
      <c r="F475" s="212"/>
      <c r="G475" s="213"/>
      <c r="H475" s="216"/>
      <c r="I475" s="216"/>
      <c r="J475" s="11">
        <f t="shared" si="14"/>
        <v>0</v>
      </c>
      <c r="K475" s="171"/>
      <c r="L475" s="134"/>
    </row>
    <row r="476" spans="1:12" s="136" customFormat="1" x14ac:dyDescent="0.25">
      <c r="A476" s="134"/>
      <c r="B476" s="135">
        <f t="shared" si="15"/>
        <v>637</v>
      </c>
      <c r="C476" s="210"/>
      <c r="D476" s="211"/>
      <c r="E476" s="211"/>
      <c r="F476" s="212"/>
      <c r="G476" s="213"/>
      <c r="H476" s="216"/>
      <c r="I476" s="216"/>
      <c r="J476" s="11">
        <f t="shared" si="14"/>
        <v>0</v>
      </c>
      <c r="K476" s="171"/>
      <c r="L476" s="134"/>
    </row>
    <row r="477" spans="1:12" s="136" customFormat="1" x14ac:dyDescent="0.25">
      <c r="A477" s="134"/>
      <c r="B477" s="135">
        <f t="shared" si="15"/>
        <v>638</v>
      </c>
      <c r="C477" s="210"/>
      <c r="D477" s="211"/>
      <c r="E477" s="211"/>
      <c r="F477" s="212"/>
      <c r="G477" s="213"/>
      <c r="H477" s="216"/>
      <c r="I477" s="216"/>
      <c r="J477" s="11">
        <f t="shared" si="14"/>
        <v>0</v>
      </c>
      <c r="K477" s="171"/>
      <c r="L477" s="134"/>
    </row>
    <row r="478" spans="1:12" s="136" customFormat="1" x14ac:dyDescent="0.25">
      <c r="A478" s="134"/>
      <c r="B478" s="135">
        <f t="shared" si="15"/>
        <v>639</v>
      </c>
      <c r="C478" s="210"/>
      <c r="D478" s="211"/>
      <c r="E478" s="211"/>
      <c r="F478" s="212"/>
      <c r="G478" s="213"/>
      <c r="H478" s="216"/>
      <c r="I478" s="216"/>
      <c r="J478" s="11">
        <f t="shared" si="14"/>
        <v>0</v>
      </c>
      <c r="K478" s="171"/>
      <c r="L478" s="134"/>
    </row>
    <row r="479" spans="1:12" s="136" customFormat="1" x14ac:dyDescent="0.25">
      <c r="A479" s="134"/>
      <c r="B479" s="135">
        <f t="shared" si="15"/>
        <v>640</v>
      </c>
      <c r="C479" s="210"/>
      <c r="D479" s="211"/>
      <c r="E479" s="211"/>
      <c r="F479" s="212"/>
      <c r="G479" s="213"/>
      <c r="H479" s="216"/>
      <c r="I479" s="216"/>
      <c r="J479" s="11">
        <f t="shared" si="14"/>
        <v>0</v>
      </c>
      <c r="K479" s="171"/>
      <c r="L479" s="134"/>
    </row>
    <row r="480" spans="1:12" s="136" customFormat="1" ht="15.75" x14ac:dyDescent="0.25">
      <c r="A480" s="134"/>
      <c r="B480" s="135"/>
      <c r="C480" s="137"/>
      <c r="D480" s="134"/>
      <c r="E480" s="138"/>
      <c r="F480" s="139"/>
      <c r="G480" s="140" t="str">
        <f>C438</f>
        <v>Junho</v>
      </c>
      <c r="H480" s="141">
        <f>SUM(H438:H479)</f>
        <v>0</v>
      </c>
      <c r="I480" s="141">
        <f>SUM(I438:I479)</f>
        <v>0</v>
      </c>
      <c r="J480" s="141">
        <f>SUM(J440:J479)</f>
        <v>0</v>
      </c>
      <c r="K480" s="142"/>
      <c r="L480" s="134"/>
    </row>
    <row r="481" spans="1:12" s="136" customFormat="1" ht="15.75" x14ac:dyDescent="0.25">
      <c r="A481" s="134"/>
      <c r="B481" s="143"/>
      <c r="C481" s="144"/>
      <c r="D481" s="145"/>
      <c r="E481" s="146"/>
      <c r="F481" s="147"/>
      <c r="G481" s="148" t="s">
        <v>21</v>
      </c>
      <c r="H481" s="149">
        <f>SUM(H386,H433,H480)</f>
        <v>0</v>
      </c>
      <c r="I481" s="149">
        <f>SUM(I386,I433,I480)</f>
        <v>0</v>
      </c>
      <c r="J481" s="149">
        <f>SUM(J386,J433,J480)</f>
        <v>0</v>
      </c>
      <c r="K481" s="150"/>
      <c r="L481" s="134"/>
    </row>
    <row r="482" spans="1:12" s="136" customFormat="1" ht="15.75" x14ac:dyDescent="0.25">
      <c r="A482" s="134"/>
      <c r="B482" s="151"/>
      <c r="C482" s="152"/>
      <c r="D482" s="153"/>
      <c r="E482" s="154"/>
      <c r="F482" s="155"/>
      <c r="G482" s="156" t="s">
        <v>146</v>
      </c>
      <c r="H482" s="157">
        <f>SUM(H339,H481)</f>
        <v>0</v>
      </c>
      <c r="I482" s="157">
        <f>SUM(I339,I481)</f>
        <v>0</v>
      </c>
      <c r="J482" s="157">
        <f>SUM(J339,J481)</f>
        <v>0</v>
      </c>
      <c r="K482" s="158"/>
      <c r="L482" s="134"/>
    </row>
    <row r="483" spans="1:12" s="136" customFormat="1" x14ac:dyDescent="0.25">
      <c r="A483" s="134"/>
      <c r="B483" s="79"/>
      <c r="C483" s="107" t="s">
        <v>187</v>
      </c>
      <c r="D483" s="14"/>
      <c r="E483" s="14"/>
      <c r="F483" s="14"/>
      <c r="G483" s="14"/>
      <c r="H483" s="14"/>
      <c r="I483" s="14"/>
      <c r="J483" s="14"/>
      <c r="K483" s="23"/>
      <c r="L483" s="134"/>
    </row>
    <row r="484" spans="1:12" s="136" customFormat="1" x14ac:dyDescent="0.25">
      <c r="A484" s="134"/>
      <c r="B484" s="201"/>
      <c r="C484" s="349" t="s">
        <v>188</v>
      </c>
      <c r="D484" s="350"/>
      <c r="E484" s="350"/>
      <c r="F484" s="350"/>
      <c r="G484" s="350"/>
      <c r="H484" s="350"/>
      <c r="I484" s="350"/>
      <c r="J484" s="350"/>
      <c r="K484" s="351"/>
      <c r="L484" s="134"/>
    </row>
    <row r="485" spans="1:12" s="136" customFormat="1" x14ac:dyDescent="0.25">
      <c r="A485" s="134"/>
      <c r="B485" s="201"/>
      <c r="C485" s="202"/>
      <c r="D485" s="203"/>
      <c r="E485" s="203"/>
      <c r="F485" s="203"/>
      <c r="G485" s="203"/>
      <c r="H485" s="203"/>
      <c r="I485" s="203"/>
      <c r="J485" s="203"/>
      <c r="K485" s="204"/>
      <c r="L485" s="134"/>
    </row>
    <row r="486" spans="1:12" s="136" customFormat="1" ht="13.5" thickBot="1" x14ac:dyDescent="0.3">
      <c r="A486" s="134"/>
      <c r="B486" s="215"/>
      <c r="C486" s="352"/>
      <c r="D486" s="353"/>
      <c r="E486" s="353"/>
      <c r="F486" s="353"/>
      <c r="G486" s="353"/>
      <c r="H486" s="353"/>
      <c r="I486" s="353"/>
      <c r="J486" s="353"/>
      <c r="K486" s="354"/>
      <c r="L486" s="134"/>
    </row>
    <row r="487" spans="1:12" s="129" customFormat="1" ht="18.75" x14ac:dyDescent="0.25">
      <c r="A487" s="134"/>
      <c r="B487" s="125"/>
      <c r="C487" s="126" t="s">
        <v>145</v>
      </c>
      <c r="D487" s="126"/>
      <c r="E487" s="126"/>
      <c r="F487" s="126"/>
      <c r="G487" s="127"/>
      <c r="H487" s="126"/>
      <c r="I487" s="126"/>
      <c r="J487" s="126"/>
      <c r="K487" s="128"/>
      <c r="L487" s="134"/>
    </row>
    <row r="488" spans="1:12" s="129" customFormat="1" ht="25.5" x14ac:dyDescent="0.25">
      <c r="A488" s="251"/>
      <c r="B488" s="130" t="s">
        <v>165</v>
      </c>
      <c r="C488" s="131" t="s">
        <v>198</v>
      </c>
      <c r="D488" s="131" t="s">
        <v>8</v>
      </c>
      <c r="E488" s="131" t="s">
        <v>7</v>
      </c>
      <c r="F488" s="131" t="s">
        <v>199</v>
      </c>
      <c r="G488" s="131" t="s">
        <v>200</v>
      </c>
      <c r="H488" s="132" t="s">
        <v>201</v>
      </c>
      <c r="I488" s="131" t="s">
        <v>202</v>
      </c>
      <c r="J488" s="131" t="s">
        <v>203</v>
      </c>
      <c r="K488" s="133" t="s">
        <v>6</v>
      </c>
      <c r="L488" s="251"/>
    </row>
    <row r="489" spans="1:12" s="136" customFormat="1" x14ac:dyDescent="0.25">
      <c r="A489" s="134"/>
      <c r="B489" s="135">
        <v>701</v>
      </c>
      <c r="C489" s="210"/>
      <c r="D489" s="211"/>
      <c r="E489" s="211"/>
      <c r="F489" s="212"/>
      <c r="G489" s="213"/>
      <c r="H489" s="216"/>
      <c r="I489" s="216"/>
      <c r="J489" s="11">
        <f>SUM(H489:I489)</f>
        <v>0</v>
      </c>
      <c r="K489" s="171"/>
      <c r="L489" s="134"/>
    </row>
    <row r="490" spans="1:12" s="136" customFormat="1" x14ac:dyDescent="0.25">
      <c r="A490" s="134"/>
      <c r="B490" s="135">
        <f>B489+1</f>
        <v>702</v>
      </c>
      <c r="C490" s="210"/>
      <c r="D490" s="211"/>
      <c r="E490" s="211"/>
      <c r="F490" s="212"/>
      <c r="G490" s="213"/>
      <c r="H490" s="216"/>
      <c r="I490" s="216"/>
      <c r="J490" s="11">
        <f t="shared" ref="J490:J528" si="16">SUM(H490:I490)</f>
        <v>0</v>
      </c>
      <c r="K490" s="171"/>
      <c r="L490" s="134"/>
    </row>
    <row r="491" spans="1:12" s="136" customFormat="1" x14ac:dyDescent="0.25">
      <c r="A491" s="134"/>
      <c r="B491" s="135">
        <f t="shared" ref="B491:B528" si="17">B490+1</f>
        <v>703</v>
      </c>
      <c r="C491" s="210"/>
      <c r="D491" s="211"/>
      <c r="E491" s="211"/>
      <c r="F491" s="212"/>
      <c r="G491" s="213"/>
      <c r="H491" s="216"/>
      <c r="I491" s="216"/>
      <c r="J491" s="11">
        <f t="shared" si="16"/>
        <v>0</v>
      </c>
      <c r="K491" s="171"/>
      <c r="L491" s="134"/>
    </row>
    <row r="492" spans="1:12" s="136" customFormat="1" x14ac:dyDescent="0.25">
      <c r="A492" s="134"/>
      <c r="B492" s="135">
        <f t="shared" si="17"/>
        <v>704</v>
      </c>
      <c r="C492" s="210"/>
      <c r="D492" s="211"/>
      <c r="E492" s="211"/>
      <c r="F492" s="212"/>
      <c r="G492" s="213"/>
      <c r="H492" s="216"/>
      <c r="I492" s="216"/>
      <c r="J492" s="11">
        <f t="shared" si="16"/>
        <v>0</v>
      </c>
      <c r="K492" s="171"/>
      <c r="L492" s="134"/>
    </row>
    <row r="493" spans="1:12" s="136" customFormat="1" x14ac:dyDescent="0.25">
      <c r="A493" s="134"/>
      <c r="B493" s="135">
        <f t="shared" si="17"/>
        <v>705</v>
      </c>
      <c r="C493" s="210"/>
      <c r="D493" s="211"/>
      <c r="E493" s="211"/>
      <c r="F493" s="212"/>
      <c r="G493" s="213"/>
      <c r="H493" s="216"/>
      <c r="I493" s="216"/>
      <c r="J493" s="11">
        <f t="shared" si="16"/>
        <v>0</v>
      </c>
      <c r="K493" s="171"/>
      <c r="L493" s="134"/>
    </row>
    <row r="494" spans="1:12" s="136" customFormat="1" x14ac:dyDescent="0.25">
      <c r="A494" s="134"/>
      <c r="B494" s="135">
        <f t="shared" si="17"/>
        <v>706</v>
      </c>
      <c r="C494" s="210"/>
      <c r="D494" s="211"/>
      <c r="E494" s="211"/>
      <c r="F494" s="212"/>
      <c r="G494" s="213"/>
      <c r="H494" s="216"/>
      <c r="I494" s="216"/>
      <c r="J494" s="11">
        <f t="shared" si="16"/>
        <v>0</v>
      </c>
      <c r="K494" s="171"/>
      <c r="L494" s="134"/>
    </row>
    <row r="495" spans="1:12" s="136" customFormat="1" x14ac:dyDescent="0.25">
      <c r="A495" s="134"/>
      <c r="B495" s="135">
        <f t="shared" si="17"/>
        <v>707</v>
      </c>
      <c r="C495" s="210"/>
      <c r="D495" s="211"/>
      <c r="E495" s="211"/>
      <c r="F495" s="212"/>
      <c r="G495" s="213"/>
      <c r="H495" s="216"/>
      <c r="I495" s="216"/>
      <c r="J495" s="11">
        <f t="shared" si="16"/>
        <v>0</v>
      </c>
      <c r="K495" s="171"/>
      <c r="L495" s="134"/>
    </row>
    <row r="496" spans="1:12" s="136" customFormat="1" x14ac:dyDescent="0.25">
      <c r="A496" s="134"/>
      <c r="B496" s="135">
        <f t="shared" si="17"/>
        <v>708</v>
      </c>
      <c r="C496" s="210"/>
      <c r="D496" s="211"/>
      <c r="E496" s="211"/>
      <c r="F496" s="212"/>
      <c r="G496" s="213"/>
      <c r="H496" s="216"/>
      <c r="I496" s="216"/>
      <c r="J496" s="11">
        <f t="shared" si="16"/>
        <v>0</v>
      </c>
      <c r="K496" s="171"/>
      <c r="L496" s="134"/>
    </row>
    <row r="497" spans="1:12" s="136" customFormat="1" x14ac:dyDescent="0.25">
      <c r="A497" s="134"/>
      <c r="B497" s="135">
        <f t="shared" si="17"/>
        <v>709</v>
      </c>
      <c r="C497" s="210"/>
      <c r="D497" s="211"/>
      <c r="E497" s="211"/>
      <c r="F497" s="212"/>
      <c r="G497" s="213"/>
      <c r="H497" s="216"/>
      <c r="I497" s="216"/>
      <c r="J497" s="11">
        <f t="shared" si="16"/>
        <v>0</v>
      </c>
      <c r="K497" s="171"/>
      <c r="L497" s="134"/>
    </row>
    <row r="498" spans="1:12" s="136" customFormat="1" x14ac:dyDescent="0.25">
      <c r="A498" s="134"/>
      <c r="B498" s="135">
        <f t="shared" si="17"/>
        <v>710</v>
      </c>
      <c r="C498" s="210"/>
      <c r="D498" s="211"/>
      <c r="E498" s="211"/>
      <c r="F498" s="212"/>
      <c r="G498" s="213"/>
      <c r="H498" s="216"/>
      <c r="I498" s="216"/>
      <c r="J498" s="11">
        <f t="shared" si="16"/>
        <v>0</v>
      </c>
      <c r="K498" s="171"/>
      <c r="L498" s="134"/>
    </row>
    <row r="499" spans="1:12" s="136" customFormat="1" x14ac:dyDescent="0.25">
      <c r="A499" s="134"/>
      <c r="B499" s="135">
        <f t="shared" si="17"/>
        <v>711</v>
      </c>
      <c r="C499" s="210"/>
      <c r="D499" s="211"/>
      <c r="E499" s="211"/>
      <c r="F499" s="212"/>
      <c r="G499" s="213"/>
      <c r="H499" s="216"/>
      <c r="I499" s="216"/>
      <c r="J499" s="11">
        <f t="shared" si="16"/>
        <v>0</v>
      </c>
      <c r="K499" s="171"/>
      <c r="L499" s="134"/>
    </row>
    <row r="500" spans="1:12" s="136" customFormat="1" x14ac:dyDescent="0.25">
      <c r="A500" s="134"/>
      <c r="B500" s="135">
        <f t="shared" si="17"/>
        <v>712</v>
      </c>
      <c r="C500" s="210"/>
      <c r="D500" s="211"/>
      <c r="E500" s="211"/>
      <c r="F500" s="212"/>
      <c r="G500" s="213"/>
      <c r="H500" s="216"/>
      <c r="I500" s="216"/>
      <c r="J500" s="11">
        <f t="shared" si="16"/>
        <v>0</v>
      </c>
      <c r="K500" s="171"/>
      <c r="L500" s="134"/>
    </row>
    <row r="501" spans="1:12" s="136" customFormat="1" x14ac:dyDescent="0.25">
      <c r="A501" s="134"/>
      <c r="B501" s="135">
        <f t="shared" si="17"/>
        <v>713</v>
      </c>
      <c r="C501" s="210"/>
      <c r="D501" s="211"/>
      <c r="E501" s="211"/>
      <c r="F501" s="212"/>
      <c r="G501" s="213"/>
      <c r="H501" s="216"/>
      <c r="I501" s="216"/>
      <c r="J501" s="11">
        <f t="shared" si="16"/>
        <v>0</v>
      </c>
      <c r="K501" s="171"/>
      <c r="L501" s="134"/>
    </row>
    <row r="502" spans="1:12" s="136" customFormat="1" x14ac:dyDescent="0.25">
      <c r="A502" s="134"/>
      <c r="B502" s="135">
        <f t="shared" si="17"/>
        <v>714</v>
      </c>
      <c r="C502" s="210"/>
      <c r="D502" s="211"/>
      <c r="E502" s="211"/>
      <c r="F502" s="212"/>
      <c r="G502" s="213"/>
      <c r="H502" s="216"/>
      <c r="I502" s="216"/>
      <c r="J502" s="11">
        <f t="shared" si="16"/>
        <v>0</v>
      </c>
      <c r="K502" s="171"/>
      <c r="L502" s="134"/>
    </row>
    <row r="503" spans="1:12" s="136" customFormat="1" x14ac:dyDescent="0.25">
      <c r="A503" s="134"/>
      <c r="B503" s="135">
        <f t="shared" si="17"/>
        <v>715</v>
      </c>
      <c r="C503" s="210"/>
      <c r="D503" s="211"/>
      <c r="E503" s="211"/>
      <c r="F503" s="212"/>
      <c r="G503" s="213"/>
      <c r="H503" s="216"/>
      <c r="I503" s="216"/>
      <c r="J503" s="11">
        <f t="shared" si="16"/>
        <v>0</v>
      </c>
      <c r="K503" s="171"/>
      <c r="L503" s="134"/>
    </row>
    <row r="504" spans="1:12" s="136" customFormat="1" x14ac:dyDescent="0.25">
      <c r="A504" s="134"/>
      <c r="B504" s="135">
        <f t="shared" si="17"/>
        <v>716</v>
      </c>
      <c r="C504" s="210"/>
      <c r="D504" s="211"/>
      <c r="E504" s="211"/>
      <c r="F504" s="212"/>
      <c r="G504" s="213"/>
      <c r="H504" s="216"/>
      <c r="I504" s="216"/>
      <c r="J504" s="11">
        <f t="shared" si="16"/>
        <v>0</v>
      </c>
      <c r="K504" s="171"/>
      <c r="L504" s="134"/>
    </row>
    <row r="505" spans="1:12" s="136" customFormat="1" x14ac:dyDescent="0.25">
      <c r="A505" s="134"/>
      <c r="B505" s="135">
        <f t="shared" si="17"/>
        <v>717</v>
      </c>
      <c r="C505" s="210"/>
      <c r="D505" s="211"/>
      <c r="E505" s="211"/>
      <c r="F505" s="212"/>
      <c r="G505" s="213"/>
      <c r="H505" s="216"/>
      <c r="I505" s="216"/>
      <c r="J505" s="11">
        <f t="shared" si="16"/>
        <v>0</v>
      </c>
      <c r="K505" s="171"/>
      <c r="L505" s="134"/>
    </row>
    <row r="506" spans="1:12" s="136" customFormat="1" x14ac:dyDescent="0.25">
      <c r="A506" s="134"/>
      <c r="B506" s="135">
        <f t="shared" si="17"/>
        <v>718</v>
      </c>
      <c r="C506" s="210"/>
      <c r="D506" s="211"/>
      <c r="E506" s="211"/>
      <c r="F506" s="212"/>
      <c r="G506" s="213"/>
      <c r="H506" s="216"/>
      <c r="I506" s="216"/>
      <c r="J506" s="11">
        <f t="shared" si="16"/>
        <v>0</v>
      </c>
      <c r="K506" s="171"/>
      <c r="L506" s="134"/>
    </row>
    <row r="507" spans="1:12" s="136" customFormat="1" x14ac:dyDescent="0.25">
      <c r="A507" s="134"/>
      <c r="B507" s="135">
        <f t="shared" si="17"/>
        <v>719</v>
      </c>
      <c r="C507" s="210"/>
      <c r="D507" s="211"/>
      <c r="E507" s="211"/>
      <c r="F507" s="212"/>
      <c r="G507" s="213"/>
      <c r="H507" s="216"/>
      <c r="I507" s="216"/>
      <c r="J507" s="11">
        <f t="shared" si="16"/>
        <v>0</v>
      </c>
      <c r="K507" s="171"/>
      <c r="L507" s="134"/>
    </row>
    <row r="508" spans="1:12" s="136" customFormat="1" x14ac:dyDescent="0.25">
      <c r="A508" s="134"/>
      <c r="B508" s="135">
        <f t="shared" si="17"/>
        <v>720</v>
      </c>
      <c r="C508" s="210"/>
      <c r="D508" s="211"/>
      <c r="E508" s="211"/>
      <c r="F508" s="212"/>
      <c r="G508" s="213"/>
      <c r="H508" s="216"/>
      <c r="I508" s="216"/>
      <c r="J508" s="11">
        <f t="shared" si="16"/>
        <v>0</v>
      </c>
      <c r="K508" s="171"/>
      <c r="L508" s="134"/>
    </row>
    <row r="509" spans="1:12" s="136" customFormat="1" x14ac:dyDescent="0.25">
      <c r="A509" s="134"/>
      <c r="B509" s="135">
        <f t="shared" si="17"/>
        <v>721</v>
      </c>
      <c r="C509" s="210"/>
      <c r="D509" s="211"/>
      <c r="E509" s="211"/>
      <c r="F509" s="212"/>
      <c r="G509" s="213"/>
      <c r="H509" s="216"/>
      <c r="I509" s="216"/>
      <c r="J509" s="11">
        <f t="shared" si="16"/>
        <v>0</v>
      </c>
      <c r="K509" s="171"/>
      <c r="L509" s="134"/>
    </row>
    <row r="510" spans="1:12" s="136" customFormat="1" x14ac:dyDescent="0.25">
      <c r="A510" s="134"/>
      <c r="B510" s="135">
        <f t="shared" si="17"/>
        <v>722</v>
      </c>
      <c r="C510" s="210"/>
      <c r="D510" s="211"/>
      <c r="E510" s="211"/>
      <c r="F510" s="212"/>
      <c r="G510" s="213"/>
      <c r="H510" s="216"/>
      <c r="I510" s="216"/>
      <c r="J510" s="11">
        <f t="shared" si="16"/>
        <v>0</v>
      </c>
      <c r="K510" s="171"/>
      <c r="L510" s="134"/>
    </row>
    <row r="511" spans="1:12" s="136" customFormat="1" x14ac:dyDescent="0.25">
      <c r="A511" s="134"/>
      <c r="B511" s="135">
        <f t="shared" si="17"/>
        <v>723</v>
      </c>
      <c r="C511" s="210"/>
      <c r="D511" s="211"/>
      <c r="E511" s="211"/>
      <c r="F511" s="212"/>
      <c r="G511" s="213"/>
      <c r="H511" s="216"/>
      <c r="I511" s="216"/>
      <c r="J511" s="11">
        <f t="shared" si="16"/>
        <v>0</v>
      </c>
      <c r="K511" s="171"/>
      <c r="L511" s="134"/>
    </row>
    <row r="512" spans="1:12" s="136" customFormat="1" x14ac:dyDescent="0.25">
      <c r="A512" s="134"/>
      <c r="B512" s="135">
        <f t="shared" si="17"/>
        <v>724</v>
      </c>
      <c r="C512" s="210"/>
      <c r="D512" s="211"/>
      <c r="E512" s="211"/>
      <c r="F512" s="212"/>
      <c r="G512" s="213"/>
      <c r="H512" s="216"/>
      <c r="I512" s="216"/>
      <c r="J512" s="11">
        <f t="shared" si="16"/>
        <v>0</v>
      </c>
      <c r="K512" s="171"/>
      <c r="L512" s="134"/>
    </row>
    <row r="513" spans="1:12" s="136" customFormat="1" x14ac:dyDescent="0.25">
      <c r="A513" s="134"/>
      <c r="B513" s="135">
        <f t="shared" si="17"/>
        <v>725</v>
      </c>
      <c r="C513" s="210"/>
      <c r="D513" s="211"/>
      <c r="E513" s="211"/>
      <c r="F513" s="212"/>
      <c r="G513" s="213"/>
      <c r="H513" s="216"/>
      <c r="I513" s="216"/>
      <c r="J513" s="11">
        <f t="shared" si="16"/>
        <v>0</v>
      </c>
      <c r="K513" s="171"/>
      <c r="L513" s="134"/>
    </row>
    <row r="514" spans="1:12" s="136" customFormat="1" x14ac:dyDescent="0.25">
      <c r="A514" s="134"/>
      <c r="B514" s="135">
        <f t="shared" si="17"/>
        <v>726</v>
      </c>
      <c r="C514" s="210"/>
      <c r="D514" s="211"/>
      <c r="E514" s="211"/>
      <c r="F514" s="212"/>
      <c r="G514" s="213"/>
      <c r="H514" s="216"/>
      <c r="I514" s="216"/>
      <c r="J514" s="11">
        <f t="shared" si="16"/>
        <v>0</v>
      </c>
      <c r="K514" s="171"/>
      <c r="L514" s="134"/>
    </row>
    <row r="515" spans="1:12" s="136" customFormat="1" x14ac:dyDescent="0.25">
      <c r="A515" s="134"/>
      <c r="B515" s="135">
        <f t="shared" si="17"/>
        <v>727</v>
      </c>
      <c r="C515" s="210"/>
      <c r="D515" s="211"/>
      <c r="E515" s="211"/>
      <c r="F515" s="212"/>
      <c r="G515" s="213"/>
      <c r="H515" s="216"/>
      <c r="I515" s="216"/>
      <c r="J515" s="11">
        <f t="shared" si="16"/>
        <v>0</v>
      </c>
      <c r="K515" s="171"/>
      <c r="L515" s="134"/>
    </row>
    <row r="516" spans="1:12" s="136" customFormat="1" x14ac:dyDescent="0.25">
      <c r="A516" s="134"/>
      <c r="B516" s="135">
        <f t="shared" si="17"/>
        <v>728</v>
      </c>
      <c r="C516" s="210"/>
      <c r="D516" s="211"/>
      <c r="E516" s="211"/>
      <c r="F516" s="212"/>
      <c r="G516" s="213"/>
      <c r="H516" s="216"/>
      <c r="I516" s="216"/>
      <c r="J516" s="11">
        <f t="shared" si="16"/>
        <v>0</v>
      </c>
      <c r="K516" s="171"/>
      <c r="L516" s="134"/>
    </row>
    <row r="517" spans="1:12" s="136" customFormat="1" x14ac:dyDescent="0.25">
      <c r="A517" s="134"/>
      <c r="B517" s="135">
        <f t="shared" si="17"/>
        <v>729</v>
      </c>
      <c r="C517" s="210"/>
      <c r="D517" s="211"/>
      <c r="E517" s="211"/>
      <c r="F517" s="212"/>
      <c r="G517" s="213"/>
      <c r="H517" s="216"/>
      <c r="I517" s="216"/>
      <c r="J517" s="11">
        <f t="shared" si="16"/>
        <v>0</v>
      </c>
      <c r="K517" s="171"/>
      <c r="L517" s="134"/>
    </row>
    <row r="518" spans="1:12" s="136" customFormat="1" x14ac:dyDescent="0.25">
      <c r="A518" s="134"/>
      <c r="B518" s="135">
        <f t="shared" si="17"/>
        <v>730</v>
      </c>
      <c r="C518" s="210"/>
      <c r="D518" s="211"/>
      <c r="E518" s="211"/>
      <c r="F518" s="212"/>
      <c r="G518" s="213"/>
      <c r="H518" s="216"/>
      <c r="I518" s="216"/>
      <c r="J518" s="11">
        <f t="shared" si="16"/>
        <v>0</v>
      </c>
      <c r="K518" s="171"/>
      <c r="L518" s="134"/>
    </row>
    <row r="519" spans="1:12" s="136" customFormat="1" x14ac:dyDescent="0.25">
      <c r="A519" s="134"/>
      <c r="B519" s="135">
        <f t="shared" si="17"/>
        <v>731</v>
      </c>
      <c r="C519" s="210"/>
      <c r="D519" s="211"/>
      <c r="E519" s="211"/>
      <c r="F519" s="212"/>
      <c r="G519" s="213"/>
      <c r="H519" s="216"/>
      <c r="I519" s="216"/>
      <c r="J519" s="11">
        <f t="shared" si="16"/>
        <v>0</v>
      </c>
      <c r="K519" s="171"/>
      <c r="L519" s="134"/>
    </row>
    <row r="520" spans="1:12" s="136" customFormat="1" x14ac:dyDescent="0.25">
      <c r="A520" s="134"/>
      <c r="B520" s="135">
        <f t="shared" si="17"/>
        <v>732</v>
      </c>
      <c r="C520" s="210"/>
      <c r="D520" s="211"/>
      <c r="E520" s="211"/>
      <c r="F520" s="212"/>
      <c r="G520" s="213"/>
      <c r="H520" s="216"/>
      <c r="I520" s="216"/>
      <c r="J520" s="11">
        <f t="shared" si="16"/>
        <v>0</v>
      </c>
      <c r="K520" s="171"/>
      <c r="L520" s="134"/>
    </row>
    <row r="521" spans="1:12" s="136" customFormat="1" x14ac:dyDescent="0.25">
      <c r="A521" s="134"/>
      <c r="B521" s="135">
        <f t="shared" si="17"/>
        <v>733</v>
      </c>
      <c r="C521" s="210"/>
      <c r="D521" s="211"/>
      <c r="E521" s="211"/>
      <c r="F521" s="212"/>
      <c r="G521" s="213"/>
      <c r="H521" s="216"/>
      <c r="I521" s="216"/>
      <c r="J521" s="11">
        <f t="shared" si="16"/>
        <v>0</v>
      </c>
      <c r="K521" s="171"/>
      <c r="L521" s="134"/>
    </row>
    <row r="522" spans="1:12" s="136" customFormat="1" x14ac:dyDescent="0.25">
      <c r="A522" s="134"/>
      <c r="B522" s="135">
        <f t="shared" si="17"/>
        <v>734</v>
      </c>
      <c r="C522" s="210"/>
      <c r="D522" s="211"/>
      <c r="E522" s="211"/>
      <c r="F522" s="212"/>
      <c r="G522" s="213"/>
      <c r="H522" s="216"/>
      <c r="I522" s="216"/>
      <c r="J522" s="11">
        <f t="shared" si="16"/>
        <v>0</v>
      </c>
      <c r="K522" s="171"/>
      <c r="L522" s="134"/>
    </row>
    <row r="523" spans="1:12" s="136" customFormat="1" x14ac:dyDescent="0.25">
      <c r="A523" s="134"/>
      <c r="B523" s="135">
        <f t="shared" si="17"/>
        <v>735</v>
      </c>
      <c r="C523" s="210"/>
      <c r="D523" s="211"/>
      <c r="E523" s="211"/>
      <c r="F523" s="212"/>
      <c r="G523" s="213"/>
      <c r="H523" s="216"/>
      <c r="I523" s="216"/>
      <c r="J523" s="11">
        <f t="shared" si="16"/>
        <v>0</v>
      </c>
      <c r="K523" s="171"/>
      <c r="L523" s="134"/>
    </row>
    <row r="524" spans="1:12" s="136" customFormat="1" x14ac:dyDescent="0.25">
      <c r="A524" s="134"/>
      <c r="B524" s="135">
        <f t="shared" si="17"/>
        <v>736</v>
      </c>
      <c r="C524" s="210"/>
      <c r="D524" s="211"/>
      <c r="E524" s="211"/>
      <c r="F524" s="212"/>
      <c r="G524" s="213"/>
      <c r="H524" s="216"/>
      <c r="I524" s="216"/>
      <c r="J524" s="11">
        <f t="shared" si="16"/>
        <v>0</v>
      </c>
      <c r="K524" s="171"/>
      <c r="L524" s="134"/>
    </row>
    <row r="525" spans="1:12" s="136" customFormat="1" x14ac:dyDescent="0.25">
      <c r="A525" s="134"/>
      <c r="B525" s="135">
        <f t="shared" si="17"/>
        <v>737</v>
      </c>
      <c r="C525" s="210"/>
      <c r="D525" s="211"/>
      <c r="E525" s="211"/>
      <c r="F525" s="212"/>
      <c r="G525" s="213"/>
      <c r="H525" s="216"/>
      <c r="I525" s="216"/>
      <c r="J525" s="11">
        <f t="shared" si="16"/>
        <v>0</v>
      </c>
      <c r="K525" s="171"/>
      <c r="L525" s="134"/>
    </row>
    <row r="526" spans="1:12" s="136" customFormat="1" x14ac:dyDescent="0.25">
      <c r="A526" s="134"/>
      <c r="B526" s="135">
        <f t="shared" si="17"/>
        <v>738</v>
      </c>
      <c r="C526" s="210"/>
      <c r="D526" s="211"/>
      <c r="E526" s="211"/>
      <c r="F526" s="212"/>
      <c r="G526" s="213"/>
      <c r="H526" s="216"/>
      <c r="I526" s="216"/>
      <c r="J526" s="11">
        <f t="shared" si="16"/>
        <v>0</v>
      </c>
      <c r="K526" s="171"/>
      <c r="L526" s="134"/>
    </row>
    <row r="527" spans="1:12" s="136" customFormat="1" x14ac:dyDescent="0.25">
      <c r="A527" s="134"/>
      <c r="B527" s="135">
        <f t="shared" si="17"/>
        <v>739</v>
      </c>
      <c r="C527" s="210"/>
      <c r="D527" s="211"/>
      <c r="E527" s="211"/>
      <c r="F527" s="212"/>
      <c r="G527" s="213"/>
      <c r="H527" s="216"/>
      <c r="I527" s="216"/>
      <c r="J527" s="11">
        <f t="shared" si="16"/>
        <v>0</v>
      </c>
      <c r="K527" s="171"/>
      <c r="L527" s="134"/>
    </row>
    <row r="528" spans="1:12" s="136" customFormat="1" x14ac:dyDescent="0.25">
      <c r="A528" s="134"/>
      <c r="B528" s="135">
        <f t="shared" si="17"/>
        <v>740</v>
      </c>
      <c r="C528" s="210"/>
      <c r="D528" s="211"/>
      <c r="E528" s="211"/>
      <c r="F528" s="212"/>
      <c r="G528" s="213"/>
      <c r="H528" s="216"/>
      <c r="I528" s="216"/>
      <c r="J528" s="11">
        <f t="shared" si="16"/>
        <v>0</v>
      </c>
      <c r="K528" s="171"/>
      <c r="L528" s="134"/>
    </row>
    <row r="529" spans="1:12" s="136" customFormat="1" ht="15.75" x14ac:dyDescent="0.25">
      <c r="A529" s="134"/>
      <c r="B529" s="135"/>
      <c r="C529" s="137"/>
      <c r="D529" s="134"/>
      <c r="E529" s="138"/>
      <c r="F529" s="139"/>
      <c r="G529" s="140" t="str">
        <f>C487</f>
        <v>Julho</v>
      </c>
      <c r="H529" s="141">
        <f>SUM(H487:H528)</f>
        <v>0</v>
      </c>
      <c r="I529" s="141">
        <f>SUM(I487:I528)</f>
        <v>0</v>
      </c>
      <c r="J529" s="141">
        <f>SUM(J489:J528)</f>
        <v>0</v>
      </c>
      <c r="K529" s="142"/>
      <c r="L529" s="134"/>
    </row>
    <row r="530" spans="1:12" s="136" customFormat="1" x14ac:dyDescent="0.25">
      <c r="A530" s="134"/>
      <c r="B530" s="79"/>
      <c r="C530" s="107" t="s">
        <v>187</v>
      </c>
      <c r="D530" s="14"/>
      <c r="E530" s="14"/>
      <c r="F530" s="14"/>
      <c r="G530" s="14"/>
      <c r="H530" s="14"/>
      <c r="I530" s="14"/>
      <c r="J530" s="14"/>
      <c r="K530" s="23"/>
      <c r="L530" s="134"/>
    </row>
    <row r="531" spans="1:12" s="136" customFormat="1" x14ac:dyDescent="0.25">
      <c r="A531" s="134"/>
      <c r="B531" s="201"/>
      <c r="C531" s="349" t="s">
        <v>188</v>
      </c>
      <c r="D531" s="350"/>
      <c r="E531" s="350"/>
      <c r="F531" s="350"/>
      <c r="G531" s="350"/>
      <c r="H531" s="350"/>
      <c r="I531" s="350"/>
      <c r="J531" s="350"/>
      <c r="K531" s="351"/>
      <c r="L531" s="134"/>
    </row>
    <row r="532" spans="1:12" s="136" customFormat="1" x14ac:dyDescent="0.25">
      <c r="A532" s="134"/>
      <c r="B532" s="201"/>
      <c r="C532" s="202"/>
      <c r="D532" s="203"/>
      <c r="E532" s="203"/>
      <c r="F532" s="203"/>
      <c r="G532" s="203"/>
      <c r="H532" s="203"/>
      <c r="I532" s="203"/>
      <c r="J532" s="203"/>
      <c r="K532" s="204"/>
      <c r="L532" s="134"/>
    </row>
    <row r="533" spans="1:12" s="136" customFormat="1" ht="13.5" thickBot="1" x14ac:dyDescent="0.3">
      <c r="A533" s="134"/>
      <c r="B533" s="215"/>
      <c r="C533" s="352"/>
      <c r="D533" s="353"/>
      <c r="E533" s="353"/>
      <c r="F533" s="353"/>
      <c r="G533" s="353"/>
      <c r="H533" s="353"/>
      <c r="I533" s="353"/>
      <c r="J533" s="353"/>
      <c r="K533" s="354"/>
      <c r="L533" s="134"/>
    </row>
    <row r="534" spans="1:12" s="136" customFormat="1" ht="18.75" x14ac:dyDescent="0.25">
      <c r="A534" s="134"/>
      <c r="B534" s="125"/>
      <c r="C534" s="126" t="s">
        <v>147</v>
      </c>
      <c r="D534" s="126"/>
      <c r="E534" s="126"/>
      <c r="F534" s="126"/>
      <c r="G534" s="127"/>
      <c r="H534" s="126"/>
      <c r="I534" s="126"/>
      <c r="J534" s="126"/>
      <c r="K534" s="128"/>
      <c r="L534" s="134"/>
    </row>
    <row r="535" spans="1:12" s="136" customFormat="1" ht="25.5" x14ac:dyDescent="0.25">
      <c r="A535" s="134"/>
      <c r="B535" s="130" t="s">
        <v>165</v>
      </c>
      <c r="C535" s="131" t="s">
        <v>198</v>
      </c>
      <c r="D535" s="131" t="s">
        <v>8</v>
      </c>
      <c r="E535" s="131" t="s">
        <v>7</v>
      </c>
      <c r="F535" s="131" t="s">
        <v>199</v>
      </c>
      <c r="G535" s="131" t="s">
        <v>200</v>
      </c>
      <c r="H535" s="132" t="s">
        <v>201</v>
      </c>
      <c r="I535" s="131" t="s">
        <v>202</v>
      </c>
      <c r="J535" s="131" t="s">
        <v>203</v>
      </c>
      <c r="K535" s="133" t="s">
        <v>6</v>
      </c>
      <c r="L535" s="134"/>
    </row>
    <row r="536" spans="1:12" s="136" customFormat="1" x14ac:dyDescent="0.25">
      <c r="A536" s="134"/>
      <c r="B536" s="135">
        <v>801</v>
      </c>
      <c r="C536" s="210"/>
      <c r="D536" s="211"/>
      <c r="E536" s="211"/>
      <c r="F536" s="212"/>
      <c r="G536" s="213"/>
      <c r="H536" s="216"/>
      <c r="I536" s="216"/>
      <c r="J536" s="11">
        <f>SUM(H536:I536)</f>
        <v>0</v>
      </c>
      <c r="K536" s="171"/>
      <c r="L536" s="134"/>
    </row>
    <row r="537" spans="1:12" s="136" customFormat="1" x14ac:dyDescent="0.25">
      <c r="A537" s="134"/>
      <c r="B537" s="135">
        <f>B536+1</f>
        <v>802</v>
      </c>
      <c r="C537" s="210"/>
      <c r="D537" s="211"/>
      <c r="E537" s="211"/>
      <c r="F537" s="212"/>
      <c r="G537" s="213"/>
      <c r="H537" s="216"/>
      <c r="I537" s="216"/>
      <c r="J537" s="11">
        <f t="shared" ref="J537:J575" si="18">SUM(H537:I537)</f>
        <v>0</v>
      </c>
      <c r="K537" s="171"/>
      <c r="L537" s="134"/>
    </row>
    <row r="538" spans="1:12" s="136" customFormat="1" x14ac:dyDescent="0.25">
      <c r="A538" s="134"/>
      <c r="B538" s="135">
        <f t="shared" ref="B538:B575" si="19">B537+1</f>
        <v>803</v>
      </c>
      <c r="C538" s="210"/>
      <c r="D538" s="211"/>
      <c r="E538" s="211"/>
      <c r="F538" s="212"/>
      <c r="G538" s="213"/>
      <c r="H538" s="216"/>
      <c r="I538" s="216"/>
      <c r="J538" s="11">
        <f t="shared" si="18"/>
        <v>0</v>
      </c>
      <c r="K538" s="171"/>
      <c r="L538" s="134"/>
    </row>
    <row r="539" spans="1:12" s="136" customFormat="1" x14ac:dyDescent="0.25">
      <c r="A539" s="134"/>
      <c r="B539" s="135">
        <f t="shared" si="19"/>
        <v>804</v>
      </c>
      <c r="C539" s="210"/>
      <c r="D539" s="211"/>
      <c r="E539" s="211"/>
      <c r="F539" s="212"/>
      <c r="G539" s="213"/>
      <c r="H539" s="216"/>
      <c r="I539" s="216"/>
      <c r="J539" s="11">
        <f t="shared" si="18"/>
        <v>0</v>
      </c>
      <c r="K539" s="171"/>
      <c r="L539" s="134"/>
    </row>
    <row r="540" spans="1:12" s="136" customFormat="1" x14ac:dyDescent="0.25">
      <c r="A540" s="134"/>
      <c r="B540" s="135">
        <f t="shared" si="19"/>
        <v>805</v>
      </c>
      <c r="C540" s="210"/>
      <c r="D540" s="211"/>
      <c r="E540" s="211"/>
      <c r="F540" s="212"/>
      <c r="G540" s="213"/>
      <c r="H540" s="216"/>
      <c r="I540" s="216"/>
      <c r="J540" s="11">
        <f t="shared" si="18"/>
        <v>0</v>
      </c>
      <c r="K540" s="171"/>
      <c r="L540" s="134"/>
    </row>
    <row r="541" spans="1:12" s="136" customFormat="1" x14ac:dyDescent="0.25">
      <c r="A541" s="134"/>
      <c r="B541" s="135">
        <f t="shared" si="19"/>
        <v>806</v>
      </c>
      <c r="C541" s="210"/>
      <c r="D541" s="211"/>
      <c r="E541" s="211"/>
      <c r="F541" s="212"/>
      <c r="G541" s="213"/>
      <c r="H541" s="216"/>
      <c r="I541" s="216"/>
      <c r="J541" s="11">
        <f t="shared" si="18"/>
        <v>0</v>
      </c>
      <c r="K541" s="171"/>
      <c r="L541" s="134"/>
    </row>
    <row r="542" spans="1:12" s="136" customFormat="1" x14ac:dyDescent="0.25">
      <c r="A542" s="134"/>
      <c r="B542" s="135">
        <f t="shared" si="19"/>
        <v>807</v>
      </c>
      <c r="C542" s="210"/>
      <c r="D542" s="211"/>
      <c r="E542" s="211"/>
      <c r="F542" s="212"/>
      <c r="G542" s="213"/>
      <c r="H542" s="216"/>
      <c r="I542" s="216"/>
      <c r="J542" s="11">
        <f t="shared" si="18"/>
        <v>0</v>
      </c>
      <c r="K542" s="171"/>
      <c r="L542" s="134"/>
    </row>
    <row r="543" spans="1:12" s="136" customFormat="1" x14ac:dyDescent="0.25">
      <c r="A543" s="134"/>
      <c r="B543" s="135">
        <f t="shared" si="19"/>
        <v>808</v>
      </c>
      <c r="C543" s="210"/>
      <c r="D543" s="211"/>
      <c r="E543" s="211"/>
      <c r="F543" s="212"/>
      <c r="G543" s="213"/>
      <c r="H543" s="216"/>
      <c r="I543" s="216"/>
      <c r="J543" s="11">
        <f t="shared" si="18"/>
        <v>0</v>
      </c>
      <c r="K543" s="171"/>
      <c r="L543" s="134"/>
    </row>
    <row r="544" spans="1:12" s="136" customFormat="1" x14ac:dyDescent="0.25">
      <c r="A544" s="134"/>
      <c r="B544" s="135">
        <f t="shared" si="19"/>
        <v>809</v>
      </c>
      <c r="C544" s="210"/>
      <c r="D544" s="211"/>
      <c r="E544" s="211"/>
      <c r="F544" s="212"/>
      <c r="G544" s="213"/>
      <c r="H544" s="216"/>
      <c r="I544" s="216"/>
      <c r="J544" s="11">
        <f t="shared" si="18"/>
        <v>0</v>
      </c>
      <c r="K544" s="171"/>
      <c r="L544" s="134"/>
    </row>
    <row r="545" spans="1:12" s="136" customFormat="1" x14ac:dyDescent="0.25">
      <c r="A545" s="134"/>
      <c r="B545" s="135">
        <f t="shared" si="19"/>
        <v>810</v>
      </c>
      <c r="C545" s="210"/>
      <c r="D545" s="211"/>
      <c r="E545" s="211"/>
      <c r="F545" s="212"/>
      <c r="G545" s="213"/>
      <c r="H545" s="216"/>
      <c r="I545" s="216"/>
      <c r="J545" s="11">
        <f t="shared" si="18"/>
        <v>0</v>
      </c>
      <c r="K545" s="171"/>
      <c r="L545" s="134"/>
    </row>
    <row r="546" spans="1:12" s="136" customFormat="1" x14ac:dyDescent="0.25">
      <c r="A546" s="134"/>
      <c r="B546" s="135">
        <f t="shared" si="19"/>
        <v>811</v>
      </c>
      <c r="C546" s="210"/>
      <c r="D546" s="211"/>
      <c r="E546" s="211"/>
      <c r="F546" s="212"/>
      <c r="G546" s="213"/>
      <c r="H546" s="216"/>
      <c r="I546" s="216"/>
      <c r="J546" s="11">
        <f t="shared" si="18"/>
        <v>0</v>
      </c>
      <c r="K546" s="171"/>
      <c r="L546" s="134"/>
    </row>
    <row r="547" spans="1:12" s="136" customFormat="1" x14ac:dyDescent="0.25">
      <c r="A547" s="134"/>
      <c r="B547" s="135">
        <f t="shared" si="19"/>
        <v>812</v>
      </c>
      <c r="C547" s="210"/>
      <c r="D547" s="211"/>
      <c r="E547" s="211"/>
      <c r="F547" s="212"/>
      <c r="G547" s="213"/>
      <c r="H547" s="216"/>
      <c r="I547" s="216"/>
      <c r="J547" s="11">
        <f t="shared" si="18"/>
        <v>0</v>
      </c>
      <c r="K547" s="171"/>
      <c r="L547" s="134"/>
    </row>
    <row r="548" spans="1:12" s="136" customFormat="1" x14ac:dyDescent="0.25">
      <c r="A548" s="134"/>
      <c r="B548" s="135">
        <f t="shared" si="19"/>
        <v>813</v>
      </c>
      <c r="C548" s="210"/>
      <c r="D548" s="211"/>
      <c r="E548" s="211"/>
      <c r="F548" s="212"/>
      <c r="G548" s="213"/>
      <c r="H548" s="216"/>
      <c r="I548" s="216"/>
      <c r="J548" s="11">
        <f t="shared" si="18"/>
        <v>0</v>
      </c>
      <c r="K548" s="171"/>
      <c r="L548" s="134"/>
    </row>
    <row r="549" spans="1:12" s="136" customFormat="1" x14ac:dyDescent="0.25">
      <c r="A549" s="134"/>
      <c r="B549" s="135">
        <f t="shared" si="19"/>
        <v>814</v>
      </c>
      <c r="C549" s="210"/>
      <c r="D549" s="211"/>
      <c r="E549" s="211"/>
      <c r="F549" s="212"/>
      <c r="G549" s="213"/>
      <c r="H549" s="216"/>
      <c r="I549" s="216"/>
      <c r="J549" s="11">
        <f t="shared" si="18"/>
        <v>0</v>
      </c>
      <c r="K549" s="171"/>
      <c r="L549" s="134"/>
    </row>
    <row r="550" spans="1:12" s="136" customFormat="1" x14ac:dyDescent="0.25">
      <c r="A550" s="134"/>
      <c r="B550" s="135">
        <f t="shared" si="19"/>
        <v>815</v>
      </c>
      <c r="C550" s="210"/>
      <c r="D550" s="211"/>
      <c r="E550" s="211"/>
      <c r="F550" s="212"/>
      <c r="G550" s="213"/>
      <c r="H550" s="216"/>
      <c r="I550" s="216"/>
      <c r="J550" s="11">
        <f t="shared" si="18"/>
        <v>0</v>
      </c>
      <c r="K550" s="171"/>
      <c r="L550" s="134"/>
    </row>
    <row r="551" spans="1:12" s="136" customFormat="1" x14ac:dyDescent="0.25">
      <c r="A551" s="134"/>
      <c r="B551" s="135">
        <f t="shared" si="19"/>
        <v>816</v>
      </c>
      <c r="C551" s="210"/>
      <c r="D551" s="211"/>
      <c r="E551" s="211"/>
      <c r="F551" s="212"/>
      <c r="G551" s="213"/>
      <c r="H551" s="216"/>
      <c r="I551" s="216"/>
      <c r="J551" s="11">
        <f t="shared" si="18"/>
        <v>0</v>
      </c>
      <c r="K551" s="171"/>
      <c r="L551" s="134"/>
    </row>
    <row r="552" spans="1:12" s="136" customFormat="1" x14ac:dyDescent="0.25">
      <c r="A552" s="134"/>
      <c r="B552" s="135">
        <f t="shared" si="19"/>
        <v>817</v>
      </c>
      <c r="C552" s="210"/>
      <c r="D552" s="211"/>
      <c r="E552" s="211"/>
      <c r="F552" s="212"/>
      <c r="G552" s="213"/>
      <c r="H552" s="216"/>
      <c r="I552" s="216"/>
      <c r="J552" s="11">
        <f t="shared" si="18"/>
        <v>0</v>
      </c>
      <c r="K552" s="171"/>
      <c r="L552" s="134"/>
    </row>
    <row r="553" spans="1:12" s="136" customFormat="1" x14ac:dyDescent="0.25">
      <c r="A553" s="134"/>
      <c r="B553" s="135">
        <f t="shared" si="19"/>
        <v>818</v>
      </c>
      <c r="C553" s="210"/>
      <c r="D553" s="211"/>
      <c r="E553" s="211"/>
      <c r="F553" s="212"/>
      <c r="G553" s="213"/>
      <c r="H553" s="216"/>
      <c r="I553" s="216"/>
      <c r="J553" s="11">
        <f t="shared" si="18"/>
        <v>0</v>
      </c>
      <c r="K553" s="171"/>
      <c r="L553" s="134"/>
    </row>
    <row r="554" spans="1:12" s="136" customFormat="1" x14ac:dyDescent="0.25">
      <c r="A554" s="134"/>
      <c r="B554" s="135">
        <f t="shared" si="19"/>
        <v>819</v>
      </c>
      <c r="C554" s="210"/>
      <c r="D554" s="211"/>
      <c r="E554" s="211"/>
      <c r="F554" s="212"/>
      <c r="G554" s="213"/>
      <c r="H554" s="216"/>
      <c r="I554" s="216"/>
      <c r="J554" s="11">
        <f t="shared" si="18"/>
        <v>0</v>
      </c>
      <c r="K554" s="171"/>
      <c r="L554" s="134"/>
    </row>
    <row r="555" spans="1:12" s="136" customFormat="1" x14ac:dyDescent="0.25">
      <c r="A555" s="134"/>
      <c r="B555" s="135">
        <f t="shared" si="19"/>
        <v>820</v>
      </c>
      <c r="C555" s="210"/>
      <c r="D555" s="211"/>
      <c r="E555" s="211"/>
      <c r="F555" s="212"/>
      <c r="G555" s="213"/>
      <c r="H555" s="216"/>
      <c r="I555" s="216"/>
      <c r="J555" s="11">
        <f t="shared" si="18"/>
        <v>0</v>
      </c>
      <c r="K555" s="171"/>
      <c r="L555" s="134"/>
    </row>
    <row r="556" spans="1:12" s="136" customFormat="1" x14ac:dyDescent="0.25">
      <c r="A556" s="134"/>
      <c r="B556" s="135">
        <f t="shared" si="19"/>
        <v>821</v>
      </c>
      <c r="C556" s="210"/>
      <c r="D556" s="211"/>
      <c r="E556" s="211"/>
      <c r="F556" s="212"/>
      <c r="G556" s="213"/>
      <c r="H556" s="216"/>
      <c r="I556" s="216"/>
      <c r="J556" s="11">
        <f t="shared" si="18"/>
        <v>0</v>
      </c>
      <c r="K556" s="171"/>
      <c r="L556" s="134"/>
    </row>
    <row r="557" spans="1:12" s="136" customFormat="1" x14ac:dyDescent="0.25">
      <c r="A557" s="134"/>
      <c r="B557" s="135">
        <f t="shared" si="19"/>
        <v>822</v>
      </c>
      <c r="C557" s="210"/>
      <c r="D557" s="211"/>
      <c r="E557" s="211"/>
      <c r="F557" s="212"/>
      <c r="G557" s="213"/>
      <c r="H557" s="216"/>
      <c r="I557" s="216"/>
      <c r="J557" s="11">
        <f t="shared" si="18"/>
        <v>0</v>
      </c>
      <c r="K557" s="171"/>
      <c r="L557" s="134"/>
    </row>
    <row r="558" spans="1:12" s="136" customFormat="1" x14ac:dyDescent="0.25">
      <c r="A558" s="134"/>
      <c r="B558" s="135">
        <f t="shared" si="19"/>
        <v>823</v>
      </c>
      <c r="C558" s="210"/>
      <c r="D558" s="211"/>
      <c r="E558" s="211"/>
      <c r="F558" s="212"/>
      <c r="G558" s="213"/>
      <c r="H558" s="216"/>
      <c r="I558" s="216"/>
      <c r="J558" s="11">
        <f t="shared" si="18"/>
        <v>0</v>
      </c>
      <c r="K558" s="171"/>
      <c r="L558" s="134"/>
    </row>
    <row r="559" spans="1:12" s="136" customFormat="1" x14ac:dyDescent="0.25">
      <c r="A559" s="134"/>
      <c r="B559" s="135">
        <f t="shared" si="19"/>
        <v>824</v>
      </c>
      <c r="C559" s="210"/>
      <c r="D559" s="211"/>
      <c r="E559" s="211"/>
      <c r="F559" s="212"/>
      <c r="G559" s="213"/>
      <c r="H559" s="216"/>
      <c r="I559" s="216"/>
      <c r="J559" s="11">
        <f t="shared" si="18"/>
        <v>0</v>
      </c>
      <c r="K559" s="171"/>
      <c r="L559" s="134"/>
    </row>
    <row r="560" spans="1:12" s="136" customFormat="1" x14ac:dyDescent="0.25">
      <c r="A560" s="134"/>
      <c r="B560" s="135">
        <f t="shared" si="19"/>
        <v>825</v>
      </c>
      <c r="C560" s="210"/>
      <c r="D560" s="211"/>
      <c r="E560" s="211"/>
      <c r="F560" s="212"/>
      <c r="G560" s="213"/>
      <c r="H560" s="216"/>
      <c r="I560" s="216"/>
      <c r="J560" s="11">
        <f t="shared" si="18"/>
        <v>0</v>
      </c>
      <c r="K560" s="171"/>
      <c r="L560" s="134"/>
    </row>
    <row r="561" spans="1:12" s="136" customFormat="1" x14ac:dyDescent="0.25">
      <c r="A561" s="134"/>
      <c r="B561" s="135">
        <f t="shared" si="19"/>
        <v>826</v>
      </c>
      <c r="C561" s="210"/>
      <c r="D561" s="211"/>
      <c r="E561" s="211"/>
      <c r="F561" s="212"/>
      <c r="G561" s="213"/>
      <c r="H561" s="216"/>
      <c r="I561" s="216"/>
      <c r="J561" s="11">
        <f t="shared" si="18"/>
        <v>0</v>
      </c>
      <c r="K561" s="171"/>
      <c r="L561" s="134"/>
    </row>
    <row r="562" spans="1:12" s="136" customFormat="1" x14ac:dyDescent="0.25">
      <c r="A562" s="134"/>
      <c r="B562" s="135">
        <f t="shared" si="19"/>
        <v>827</v>
      </c>
      <c r="C562" s="210"/>
      <c r="D562" s="211"/>
      <c r="E562" s="211"/>
      <c r="F562" s="212"/>
      <c r="G562" s="213"/>
      <c r="H562" s="216"/>
      <c r="I562" s="216"/>
      <c r="J562" s="11">
        <f t="shared" si="18"/>
        <v>0</v>
      </c>
      <c r="K562" s="171"/>
      <c r="L562" s="134"/>
    </row>
    <row r="563" spans="1:12" s="136" customFormat="1" x14ac:dyDescent="0.25">
      <c r="A563" s="134"/>
      <c r="B563" s="135">
        <f t="shared" si="19"/>
        <v>828</v>
      </c>
      <c r="C563" s="210"/>
      <c r="D563" s="211"/>
      <c r="E563" s="211"/>
      <c r="F563" s="212"/>
      <c r="G563" s="213"/>
      <c r="H563" s="216"/>
      <c r="I563" s="216"/>
      <c r="J563" s="11">
        <f t="shared" si="18"/>
        <v>0</v>
      </c>
      <c r="K563" s="171"/>
      <c r="L563" s="134"/>
    </row>
    <row r="564" spans="1:12" s="136" customFormat="1" x14ac:dyDescent="0.25">
      <c r="A564" s="134"/>
      <c r="B564" s="135">
        <f t="shared" si="19"/>
        <v>829</v>
      </c>
      <c r="C564" s="210"/>
      <c r="D564" s="211"/>
      <c r="E564" s="211"/>
      <c r="F564" s="212"/>
      <c r="G564" s="213"/>
      <c r="H564" s="216"/>
      <c r="I564" s="216"/>
      <c r="J564" s="11">
        <f t="shared" si="18"/>
        <v>0</v>
      </c>
      <c r="K564" s="171"/>
      <c r="L564" s="134"/>
    </row>
    <row r="565" spans="1:12" s="136" customFormat="1" x14ac:dyDescent="0.25">
      <c r="A565" s="134"/>
      <c r="B565" s="135">
        <f t="shared" si="19"/>
        <v>830</v>
      </c>
      <c r="C565" s="210"/>
      <c r="D565" s="211"/>
      <c r="E565" s="211"/>
      <c r="F565" s="212"/>
      <c r="G565" s="213"/>
      <c r="H565" s="216"/>
      <c r="I565" s="216"/>
      <c r="J565" s="11">
        <f t="shared" si="18"/>
        <v>0</v>
      </c>
      <c r="K565" s="171"/>
      <c r="L565" s="134"/>
    </row>
    <row r="566" spans="1:12" s="136" customFormat="1" x14ac:dyDescent="0.25">
      <c r="A566" s="134"/>
      <c r="B566" s="135">
        <f t="shared" si="19"/>
        <v>831</v>
      </c>
      <c r="C566" s="210"/>
      <c r="D566" s="211"/>
      <c r="E566" s="211"/>
      <c r="F566" s="212"/>
      <c r="G566" s="213"/>
      <c r="H566" s="216"/>
      <c r="I566" s="216"/>
      <c r="J566" s="11">
        <f t="shared" si="18"/>
        <v>0</v>
      </c>
      <c r="K566" s="171"/>
      <c r="L566" s="134"/>
    </row>
    <row r="567" spans="1:12" s="136" customFormat="1" x14ac:dyDescent="0.25">
      <c r="A567" s="134"/>
      <c r="B567" s="135">
        <f t="shared" si="19"/>
        <v>832</v>
      </c>
      <c r="C567" s="210"/>
      <c r="D567" s="211"/>
      <c r="E567" s="211"/>
      <c r="F567" s="212"/>
      <c r="G567" s="213"/>
      <c r="H567" s="216"/>
      <c r="I567" s="216"/>
      <c r="J567" s="11">
        <f t="shared" si="18"/>
        <v>0</v>
      </c>
      <c r="K567" s="171"/>
      <c r="L567" s="134"/>
    </row>
    <row r="568" spans="1:12" s="136" customFormat="1" x14ac:dyDescent="0.25">
      <c r="A568" s="134"/>
      <c r="B568" s="135">
        <f t="shared" si="19"/>
        <v>833</v>
      </c>
      <c r="C568" s="210"/>
      <c r="D568" s="211"/>
      <c r="E568" s="211"/>
      <c r="F568" s="212"/>
      <c r="G568" s="213"/>
      <c r="H568" s="216"/>
      <c r="I568" s="216"/>
      <c r="J568" s="11">
        <f t="shared" si="18"/>
        <v>0</v>
      </c>
      <c r="K568" s="171"/>
      <c r="L568" s="134"/>
    </row>
    <row r="569" spans="1:12" s="136" customFormat="1" x14ac:dyDescent="0.25">
      <c r="A569" s="134"/>
      <c r="B569" s="135">
        <f t="shared" si="19"/>
        <v>834</v>
      </c>
      <c r="C569" s="210"/>
      <c r="D569" s="211"/>
      <c r="E569" s="211"/>
      <c r="F569" s="212"/>
      <c r="G569" s="213"/>
      <c r="H569" s="216"/>
      <c r="I569" s="216"/>
      <c r="J569" s="11">
        <f t="shared" si="18"/>
        <v>0</v>
      </c>
      <c r="K569" s="171"/>
      <c r="L569" s="134"/>
    </row>
    <row r="570" spans="1:12" s="136" customFormat="1" x14ac:dyDescent="0.25">
      <c r="A570" s="134"/>
      <c r="B570" s="135">
        <f t="shared" si="19"/>
        <v>835</v>
      </c>
      <c r="C570" s="210"/>
      <c r="D570" s="211"/>
      <c r="E570" s="211"/>
      <c r="F570" s="212"/>
      <c r="G570" s="213"/>
      <c r="H570" s="216"/>
      <c r="I570" s="216"/>
      <c r="J570" s="11">
        <f t="shared" si="18"/>
        <v>0</v>
      </c>
      <c r="K570" s="171"/>
      <c r="L570" s="134"/>
    </row>
    <row r="571" spans="1:12" s="136" customFormat="1" x14ac:dyDescent="0.25">
      <c r="A571" s="134"/>
      <c r="B571" s="135">
        <f t="shared" si="19"/>
        <v>836</v>
      </c>
      <c r="C571" s="210"/>
      <c r="D571" s="211"/>
      <c r="E571" s="211"/>
      <c r="F571" s="212"/>
      <c r="G571" s="213"/>
      <c r="H571" s="216"/>
      <c r="I571" s="216"/>
      <c r="J571" s="11">
        <f t="shared" si="18"/>
        <v>0</v>
      </c>
      <c r="K571" s="171"/>
      <c r="L571" s="134"/>
    </row>
    <row r="572" spans="1:12" s="136" customFormat="1" x14ac:dyDescent="0.25">
      <c r="A572" s="134"/>
      <c r="B572" s="135">
        <f t="shared" si="19"/>
        <v>837</v>
      </c>
      <c r="C572" s="210"/>
      <c r="D572" s="211"/>
      <c r="E572" s="211"/>
      <c r="F572" s="212"/>
      <c r="G572" s="213"/>
      <c r="H572" s="216"/>
      <c r="I572" s="216"/>
      <c r="J572" s="11">
        <f t="shared" si="18"/>
        <v>0</v>
      </c>
      <c r="K572" s="171"/>
      <c r="L572" s="134"/>
    </row>
    <row r="573" spans="1:12" s="136" customFormat="1" x14ac:dyDescent="0.25">
      <c r="A573" s="134"/>
      <c r="B573" s="135">
        <f t="shared" si="19"/>
        <v>838</v>
      </c>
      <c r="C573" s="210"/>
      <c r="D573" s="211"/>
      <c r="E573" s="211"/>
      <c r="F573" s="212"/>
      <c r="G573" s="213"/>
      <c r="H573" s="216"/>
      <c r="I573" s="216"/>
      <c r="J573" s="11">
        <f t="shared" si="18"/>
        <v>0</v>
      </c>
      <c r="K573" s="171"/>
      <c r="L573" s="134"/>
    </row>
    <row r="574" spans="1:12" s="136" customFormat="1" x14ac:dyDescent="0.25">
      <c r="A574" s="134"/>
      <c r="B574" s="135">
        <f t="shared" si="19"/>
        <v>839</v>
      </c>
      <c r="C574" s="210"/>
      <c r="D574" s="211"/>
      <c r="E574" s="211"/>
      <c r="F574" s="212"/>
      <c r="G574" s="213"/>
      <c r="H574" s="216"/>
      <c r="I574" s="216"/>
      <c r="J574" s="11">
        <f t="shared" si="18"/>
        <v>0</v>
      </c>
      <c r="K574" s="171"/>
      <c r="L574" s="134"/>
    </row>
    <row r="575" spans="1:12" s="136" customFormat="1" x14ac:dyDescent="0.25">
      <c r="A575" s="134"/>
      <c r="B575" s="135">
        <f t="shared" si="19"/>
        <v>840</v>
      </c>
      <c r="C575" s="210"/>
      <c r="D575" s="211"/>
      <c r="E575" s="211"/>
      <c r="F575" s="212"/>
      <c r="G575" s="213"/>
      <c r="H575" s="216"/>
      <c r="I575" s="216"/>
      <c r="J575" s="11">
        <f t="shared" si="18"/>
        <v>0</v>
      </c>
      <c r="K575" s="171"/>
      <c r="L575" s="134"/>
    </row>
    <row r="576" spans="1:12" s="136" customFormat="1" ht="15.75" x14ac:dyDescent="0.25">
      <c r="A576" s="134"/>
      <c r="B576" s="135"/>
      <c r="C576" s="137"/>
      <c r="D576" s="134"/>
      <c r="E576" s="138"/>
      <c r="F576" s="139"/>
      <c r="G576" s="140" t="str">
        <f>C534</f>
        <v>Agosto</v>
      </c>
      <c r="H576" s="141">
        <f>SUM(H534:H575)</f>
        <v>0</v>
      </c>
      <c r="I576" s="141">
        <f>SUM(I534:I575)</f>
        <v>0</v>
      </c>
      <c r="J576" s="141">
        <f>SUM(J536:J575)</f>
        <v>0</v>
      </c>
      <c r="K576" s="142"/>
      <c r="L576" s="134"/>
    </row>
    <row r="577" spans="1:12" s="136" customFormat="1" x14ac:dyDescent="0.25">
      <c r="A577" s="134"/>
      <c r="B577" s="79"/>
      <c r="C577" s="107" t="s">
        <v>187</v>
      </c>
      <c r="D577" s="14"/>
      <c r="E577" s="14"/>
      <c r="F577" s="14"/>
      <c r="G577" s="14"/>
      <c r="H577" s="14"/>
      <c r="I577" s="14"/>
      <c r="J577" s="14"/>
      <c r="K577" s="23"/>
      <c r="L577" s="134"/>
    </row>
    <row r="578" spans="1:12" s="136" customFormat="1" x14ac:dyDescent="0.25">
      <c r="A578" s="134"/>
      <c r="B578" s="201"/>
      <c r="C578" s="349" t="s">
        <v>188</v>
      </c>
      <c r="D578" s="350"/>
      <c r="E578" s="350"/>
      <c r="F578" s="350"/>
      <c r="G578" s="350"/>
      <c r="H578" s="350"/>
      <c r="I578" s="350"/>
      <c r="J578" s="350"/>
      <c r="K578" s="351"/>
      <c r="L578" s="134"/>
    </row>
    <row r="579" spans="1:12" s="136" customFormat="1" x14ac:dyDescent="0.25">
      <c r="A579" s="134"/>
      <c r="B579" s="201"/>
      <c r="C579" s="202"/>
      <c r="D579" s="203"/>
      <c r="E579" s="203"/>
      <c r="F579" s="203"/>
      <c r="G579" s="203"/>
      <c r="H579" s="203"/>
      <c r="I579" s="203"/>
      <c r="J579" s="203"/>
      <c r="K579" s="204"/>
      <c r="L579" s="134"/>
    </row>
    <row r="580" spans="1:12" s="136" customFormat="1" ht="13.5" thickBot="1" x14ac:dyDescent="0.3">
      <c r="A580" s="134"/>
      <c r="B580" s="215"/>
      <c r="C580" s="352"/>
      <c r="D580" s="353"/>
      <c r="E580" s="353"/>
      <c r="F580" s="353"/>
      <c r="G580" s="353"/>
      <c r="H580" s="353"/>
      <c r="I580" s="353"/>
      <c r="J580" s="353"/>
      <c r="K580" s="354"/>
      <c r="L580" s="134"/>
    </row>
    <row r="581" spans="1:12" s="136" customFormat="1" ht="18.75" x14ac:dyDescent="0.25">
      <c r="A581" s="134"/>
      <c r="B581" s="125"/>
      <c r="C581" s="126" t="s">
        <v>149</v>
      </c>
      <c r="D581" s="126"/>
      <c r="E581" s="126"/>
      <c r="F581" s="126"/>
      <c r="G581" s="127"/>
      <c r="H581" s="126"/>
      <c r="I581" s="126"/>
      <c r="J581" s="126"/>
      <c r="K581" s="128"/>
      <c r="L581" s="134"/>
    </row>
    <row r="582" spans="1:12" s="136" customFormat="1" ht="25.5" x14ac:dyDescent="0.25">
      <c r="A582" s="134"/>
      <c r="B582" s="130" t="s">
        <v>165</v>
      </c>
      <c r="C582" s="131" t="s">
        <v>198</v>
      </c>
      <c r="D582" s="131" t="s">
        <v>8</v>
      </c>
      <c r="E582" s="131" t="s">
        <v>7</v>
      </c>
      <c r="F582" s="131" t="s">
        <v>199</v>
      </c>
      <c r="G582" s="131" t="s">
        <v>200</v>
      </c>
      <c r="H582" s="132" t="s">
        <v>201</v>
      </c>
      <c r="I582" s="131" t="s">
        <v>202</v>
      </c>
      <c r="J582" s="131" t="s">
        <v>203</v>
      </c>
      <c r="K582" s="133" t="s">
        <v>6</v>
      </c>
      <c r="L582" s="134"/>
    </row>
    <row r="583" spans="1:12" s="136" customFormat="1" x14ac:dyDescent="0.25">
      <c r="A583" s="134"/>
      <c r="B583" s="135">
        <v>901</v>
      </c>
      <c r="C583" s="210"/>
      <c r="D583" s="211"/>
      <c r="E583" s="211"/>
      <c r="F583" s="212"/>
      <c r="G583" s="213"/>
      <c r="H583" s="216"/>
      <c r="I583" s="216"/>
      <c r="J583" s="11">
        <f>SUM(H583:I583)</f>
        <v>0</v>
      </c>
      <c r="K583" s="171"/>
      <c r="L583" s="134"/>
    </row>
    <row r="584" spans="1:12" s="136" customFormat="1" x14ac:dyDescent="0.25">
      <c r="A584" s="134"/>
      <c r="B584" s="135">
        <f>B583+1</f>
        <v>902</v>
      </c>
      <c r="C584" s="210"/>
      <c r="D584" s="211"/>
      <c r="E584" s="211"/>
      <c r="F584" s="212"/>
      <c r="G584" s="213"/>
      <c r="H584" s="216"/>
      <c r="I584" s="216"/>
      <c r="J584" s="11">
        <f t="shared" ref="J584:J622" si="20">SUM(H584:I584)</f>
        <v>0</v>
      </c>
      <c r="K584" s="171"/>
      <c r="L584" s="134"/>
    </row>
    <row r="585" spans="1:12" s="136" customFormat="1" x14ac:dyDescent="0.25">
      <c r="A585" s="134"/>
      <c r="B585" s="135">
        <f t="shared" ref="B585:B622" si="21">B584+1</f>
        <v>903</v>
      </c>
      <c r="C585" s="210"/>
      <c r="D585" s="211"/>
      <c r="E585" s="211"/>
      <c r="F585" s="212"/>
      <c r="G585" s="213"/>
      <c r="H585" s="216"/>
      <c r="I585" s="216"/>
      <c r="J585" s="11">
        <f t="shared" si="20"/>
        <v>0</v>
      </c>
      <c r="K585" s="171"/>
      <c r="L585" s="134"/>
    </row>
    <row r="586" spans="1:12" s="136" customFormat="1" x14ac:dyDescent="0.25">
      <c r="A586" s="134"/>
      <c r="B586" s="135">
        <f t="shared" si="21"/>
        <v>904</v>
      </c>
      <c r="C586" s="210"/>
      <c r="D586" s="211"/>
      <c r="E586" s="211"/>
      <c r="F586" s="212"/>
      <c r="G586" s="213"/>
      <c r="H586" s="216"/>
      <c r="I586" s="216"/>
      <c r="J586" s="11">
        <f t="shared" si="20"/>
        <v>0</v>
      </c>
      <c r="K586" s="171"/>
      <c r="L586" s="134"/>
    </row>
    <row r="587" spans="1:12" s="136" customFormat="1" x14ac:dyDescent="0.25">
      <c r="A587" s="134"/>
      <c r="B587" s="135">
        <f t="shared" si="21"/>
        <v>905</v>
      </c>
      <c r="C587" s="210"/>
      <c r="D587" s="211"/>
      <c r="E587" s="211"/>
      <c r="F587" s="212"/>
      <c r="G587" s="213"/>
      <c r="H587" s="216"/>
      <c r="I587" s="216"/>
      <c r="J587" s="11">
        <f t="shared" si="20"/>
        <v>0</v>
      </c>
      <c r="K587" s="171"/>
      <c r="L587" s="134"/>
    </row>
    <row r="588" spans="1:12" s="136" customFormat="1" x14ac:dyDescent="0.25">
      <c r="A588" s="134"/>
      <c r="B588" s="135">
        <f t="shared" si="21"/>
        <v>906</v>
      </c>
      <c r="C588" s="210"/>
      <c r="D588" s="211"/>
      <c r="E588" s="211"/>
      <c r="F588" s="212"/>
      <c r="G588" s="213"/>
      <c r="H588" s="216"/>
      <c r="I588" s="216"/>
      <c r="J588" s="11">
        <f t="shared" si="20"/>
        <v>0</v>
      </c>
      <c r="K588" s="171"/>
      <c r="L588" s="134"/>
    </row>
    <row r="589" spans="1:12" s="136" customFormat="1" x14ac:dyDescent="0.25">
      <c r="A589" s="134"/>
      <c r="B589" s="135">
        <f t="shared" si="21"/>
        <v>907</v>
      </c>
      <c r="C589" s="210"/>
      <c r="D589" s="211"/>
      <c r="E589" s="211"/>
      <c r="F589" s="212"/>
      <c r="G589" s="213"/>
      <c r="H589" s="216"/>
      <c r="I589" s="216"/>
      <c r="J589" s="11">
        <f t="shared" si="20"/>
        <v>0</v>
      </c>
      <c r="K589" s="171"/>
      <c r="L589" s="134"/>
    </row>
    <row r="590" spans="1:12" s="136" customFormat="1" x14ac:dyDescent="0.25">
      <c r="A590" s="134"/>
      <c r="B590" s="135">
        <f t="shared" si="21"/>
        <v>908</v>
      </c>
      <c r="C590" s="210"/>
      <c r="D590" s="211"/>
      <c r="E590" s="211"/>
      <c r="F590" s="212"/>
      <c r="G590" s="213"/>
      <c r="H590" s="216"/>
      <c r="I590" s="216"/>
      <c r="J590" s="11">
        <f t="shared" si="20"/>
        <v>0</v>
      </c>
      <c r="K590" s="171"/>
      <c r="L590" s="134"/>
    </row>
    <row r="591" spans="1:12" s="136" customFormat="1" x14ac:dyDescent="0.25">
      <c r="A591" s="134"/>
      <c r="B591" s="135">
        <f t="shared" si="21"/>
        <v>909</v>
      </c>
      <c r="C591" s="210"/>
      <c r="D591" s="211"/>
      <c r="E591" s="211"/>
      <c r="F591" s="212"/>
      <c r="G591" s="213"/>
      <c r="H591" s="216"/>
      <c r="I591" s="216"/>
      <c r="J591" s="11">
        <f t="shared" si="20"/>
        <v>0</v>
      </c>
      <c r="K591" s="171"/>
      <c r="L591" s="134"/>
    </row>
    <row r="592" spans="1:12" s="136" customFormat="1" x14ac:dyDescent="0.25">
      <c r="A592" s="134"/>
      <c r="B592" s="135">
        <f t="shared" si="21"/>
        <v>910</v>
      </c>
      <c r="C592" s="210"/>
      <c r="D592" s="211"/>
      <c r="E592" s="211"/>
      <c r="F592" s="212"/>
      <c r="G592" s="213"/>
      <c r="H592" s="216"/>
      <c r="I592" s="216"/>
      <c r="J592" s="11">
        <f t="shared" si="20"/>
        <v>0</v>
      </c>
      <c r="K592" s="171"/>
      <c r="L592" s="134"/>
    </row>
    <row r="593" spans="1:12" s="136" customFormat="1" x14ac:dyDescent="0.25">
      <c r="A593" s="134"/>
      <c r="B593" s="135">
        <f t="shared" si="21"/>
        <v>911</v>
      </c>
      <c r="C593" s="210"/>
      <c r="D593" s="211"/>
      <c r="E593" s="211"/>
      <c r="F593" s="212"/>
      <c r="G593" s="213"/>
      <c r="H593" s="216"/>
      <c r="I593" s="216"/>
      <c r="J593" s="11">
        <f t="shared" si="20"/>
        <v>0</v>
      </c>
      <c r="K593" s="171"/>
      <c r="L593" s="134"/>
    </row>
    <row r="594" spans="1:12" s="136" customFormat="1" x14ac:dyDescent="0.25">
      <c r="A594" s="134"/>
      <c r="B594" s="135">
        <f t="shared" si="21"/>
        <v>912</v>
      </c>
      <c r="C594" s="210"/>
      <c r="D594" s="211"/>
      <c r="E594" s="211"/>
      <c r="F594" s="212"/>
      <c r="G594" s="213"/>
      <c r="H594" s="216"/>
      <c r="I594" s="216"/>
      <c r="J594" s="11">
        <f t="shared" si="20"/>
        <v>0</v>
      </c>
      <c r="K594" s="171"/>
      <c r="L594" s="134"/>
    </row>
    <row r="595" spans="1:12" s="136" customFormat="1" x14ac:dyDescent="0.25">
      <c r="A595" s="134"/>
      <c r="B595" s="135">
        <f t="shared" si="21"/>
        <v>913</v>
      </c>
      <c r="C595" s="210"/>
      <c r="D595" s="211"/>
      <c r="E595" s="211"/>
      <c r="F595" s="212"/>
      <c r="G595" s="213"/>
      <c r="H595" s="216"/>
      <c r="I595" s="216"/>
      <c r="J595" s="11">
        <f t="shared" si="20"/>
        <v>0</v>
      </c>
      <c r="K595" s="171"/>
      <c r="L595" s="134"/>
    </row>
    <row r="596" spans="1:12" s="136" customFormat="1" x14ac:dyDescent="0.25">
      <c r="A596" s="134"/>
      <c r="B596" s="135">
        <f t="shared" si="21"/>
        <v>914</v>
      </c>
      <c r="C596" s="210"/>
      <c r="D596" s="211"/>
      <c r="E596" s="211"/>
      <c r="F596" s="212"/>
      <c r="G596" s="213"/>
      <c r="H596" s="216"/>
      <c r="I596" s="216"/>
      <c r="J596" s="11">
        <f t="shared" si="20"/>
        <v>0</v>
      </c>
      <c r="K596" s="171"/>
      <c r="L596" s="134"/>
    </row>
    <row r="597" spans="1:12" s="136" customFormat="1" x14ac:dyDescent="0.25">
      <c r="A597" s="134"/>
      <c r="B597" s="135">
        <f t="shared" si="21"/>
        <v>915</v>
      </c>
      <c r="C597" s="210"/>
      <c r="D597" s="211"/>
      <c r="E597" s="211"/>
      <c r="F597" s="212"/>
      <c r="G597" s="213"/>
      <c r="H597" s="216"/>
      <c r="I597" s="216"/>
      <c r="J597" s="11">
        <f t="shared" si="20"/>
        <v>0</v>
      </c>
      <c r="K597" s="171"/>
      <c r="L597" s="134"/>
    </row>
    <row r="598" spans="1:12" s="136" customFormat="1" x14ac:dyDescent="0.25">
      <c r="A598" s="134"/>
      <c r="B598" s="135">
        <f t="shared" si="21"/>
        <v>916</v>
      </c>
      <c r="C598" s="210"/>
      <c r="D598" s="211"/>
      <c r="E598" s="211"/>
      <c r="F598" s="212"/>
      <c r="G598" s="213"/>
      <c r="H598" s="216"/>
      <c r="I598" s="216"/>
      <c r="J598" s="11">
        <f t="shared" si="20"/>
        <v>0</v>
      </c>
      <c r="K598" s="171"/>
      <c r="L598" s="134"/>
    </row>
    <row r="599" spans="1:12" s="136" customFormat="1" x14ac:dyDescent="0.25">
      <c r="A599" s="134"/>
      <c r="B599" s="135">
        <f t="shared" si="21"/>
        <v>917</v>
      </c>
      <c r="C599" s="210"/>
      <c r="D599" s="211"/>
      <c r="E599" s="211"/>
      <c r="F599" s="212"/>
      <c r="G599" s="213"/>
      <c r="H599" s="216"/>
      <c r="I599" s="216"/>
      <c r="J599" s="11">
        <f t="shared" si="20"/>
        <v>0</v>
      </c>
      <c r="K599" s="171"/>
      <c r="L599" s="134"/>
    </row>
    <row r="600" spans="1:12" s="136" customFormat="1" x14ac:dyDescent="0.25">
      <c r="A600" s="134"/>
      <c r="B600" s="135">
        <f t="shared" si="21"/>
        <v>918</v>
      </c>
      <c r="C600" s="210"/>
      <c r="D600" s="211"/>
      <c r="E600" s="211"/>
      <c r="F600" s="212"/>
      <c r="G600" s="213"/>
      <c r="H600" s="216"/>
      <c r="I600" s="216"/>
      <c r="J600" s="11">
        <f t="shared" si="20"/>
        <v>0</v>
      </c>
      <c r="K600" s="171"/>
      <c r="L600" s="134"/>
    </row>
    <row r="601" spans="1:12" s="136" customFormat="1" x14ac:dyDescent="0.25">
      <c r="A601" s="134"/>
      <c r="B601" s="135">
        <f t="shared" si="21"/>
        <v>919</v>
      </c>
      <c r="C601" s="210"/>
      <c r="D601" s="211"/>
      <c r="E601" s="211"/>
      <c r="F601" s="212"/>
      <c r="G601" s="213"/>
      <c r="H601" s="216"/>
      <c r="I601" s="216"/>
      <c r="J601" s="11">
        <f t="shared" si="20"/>
        <v>0</v>
      </c>
      <c r="K601" s="171"/>
      <c r="L601" s="134"/>
    </row>
    <row r="602" spans="1:12" s="136" customFormat="1" x14ac:dyDescent="0.25">
      <c r="A602" s="134"/>
      <c r="B602" s="135">
        <f t="shared" si="21"/>
        <v>920</v>
      </c>
      <c r="C602" s="210"/>
      <c r="D602" s="211"/>
      <c r="E602" s="211"/>
      <c r="F602" s="212"/>
      <c r="G602" s="213"/>
      <c r="H602" s="216"/>
      <c r="I602" s="216"/>
      <c r="J602" s="11">
        <f t="shared" si="20"/>
        <v>0</v>
      </c>
      <c r="K602" s="171"/>
      <c r="L602" s="134"/>
    </row>
    <row r="603" spans="1:12" s="136" customFormat="1" x14ac:dyDescent="0.25">
      <c r="A603" s="134"/>
      <c r="B603" s="135">
        <f t="shared" si="21"/>
        <v>921</v>
      </c>
      <c r="C603" s="210"/>
      <c r="D603" s="211"/>
      <c r="E603" s="211"/>
      <c r="F603" s="212"/>
      <c r="G603" s="213"/>
      <c r="H603" s="216"/>
      <c r="I603" s="216"/>
      <c r="J603" s="11">
        <f t="shared" si="20"/>
        <v>0</v>
      </c>
      <c r="K603" s="171"/>
      <c r="L603" s="134"/>
    </row>
    <row r="604" spans="1:12" s="136" customFormat="1" x14ac:dyDescent="0.25">
      <c r="A604" s="134"/>
      <c r="B604" s="135">
        <f t="shared" si="21"/>
        <v>922</v>
      </c>
      <c r="C604" s="210"/>
      <c r="D604" s="211"/>
      <c r="E604" s="211"/>
      <c r="F604" s="212"/>
      <c r="G604" s="213"/>
      <c r="H604" s="216"/>
      <c r="I604" s="216"/>
      <c r="J604" s="11">
        <f t="shared" si="20"/>
        <v>0</v>
      </c>
      <c r="K604" s="171"/>
      <c r="L604" s="134"/>
    </row>
    <row r="605" spans="1:12" s="136" customFormat="1" x14ac:dyDescent="0.25">
      <c r="A605" s="134"/>
      <c r="B605" s="135">
        <f t="shared" si="21"/>
        <v>923</v>
      </c>
      <c r="C605" s="210"/>
      <c r="D605" s="211"/>
      <c r="E605" s="211"/>
      <c r="F605" s="212"/>
      <c r="G605" s="213"/>
      <c r="H605" s="216"/>
      <c r="I605" s="216"/>
      <c r="J605" s="11">
        <f t="shared" si="20"/>
        <v>0</v>
      </c>
      <c r="K605" s="171"/>
      <c r="L605" s="134"/>
    </row>
    <row r="606" spans="1:12" s="136" customFormat="1" x14ac:dyDescent="0.25">
      <c r="A606" s="134"/>
      <c r="B606" s="135">
        <f t="shared" si="21"/>
        <v>924</v>
      </c>
      <c r="C606" s="210"/>
      <c r="D606" s="211"/>
      <c r="E606" s="211"/>
      <c r="F606" s="212"/>
      <c r="G606" s="213"/>
      <c r="H606" s="216"/>
      <c r="I606" s="216"/>
      <c r="J606" s="11">
        <f t="shared" si="20"/>
        <v>0</v>
      </c>
      <c r="K606" s="171"/>
      <c r="L606" s="134"/>
    </row>
    <row r="607" spans="1:12" s="136" customFormat="1" x14ac:dyDescent="0.25">
      <c r="A607" s="134"/>
      <c r="B607" s="135">
        <f t="shared" si="21"/>
        <v>925</v>
      </c>
      <c r="C607" s="210"/>
      <c r="D607" s="211"/>
      <c r="E607" s="211"/>
      <c r="F607" s="212"/>
      <c r="G607" s="213"/>
      <c r="H607" s="216"/>
      <c r="I607" s="216"/>
      <c r="J607" s="11">
        <f t="shared" si="20"/>
        <v>0</v>
      </c>
      <c r="K607" s="171"/>
      <c r="L607" s="134"/>
    </row>
    <row r="608" spans="1:12" s="136" customFormat="1" x14ac:dyDescent="0.25">
      <c r="A608" s="134"/>
      <c r="B608" s="135">
        <f t="shared" si="21"/>
        <v>926</v>
      </c>
      <c r="C608" s="210"/>
      <c r="D608" s="211"/>
      <c r="E608" s="211"/>
      <c r="F608" s="212"/>
      <c r="G608" s="213"/>
      <c r="H608" s="216"/>
      <c r="I608" s="216"/>
      <c r="J608" s="11">
        <f t="shared" si="20"/>
        <v>0</v>
      </c>
      <c r="K608" s="171"/>
      <c r="L608" s="134"/>
    </row>
    <row r="609" spans="1:12" s="136" customFormat="1" x14ac:dyDescent="0.25">
      <c r="A609" s="134"/>
      <c r="B609" s="135">
        <f t="shared" si="21"/>
        <v>927</v>
      </c>
      <c r="C609" s="210"/>
      <c r="D609" s="211"/>
      <c r="E609" s="211"/>
      <c r="F609" s="212"/>
      <c r="G609" s="213"/>
      <c r="H609" s="216"/>
      <c r="I609" s="216"/>
      <c r="J609" s="11">
        <f t="shared" si="20"/>
        <v>0</v>
      </c>
      <c r="K609" s="171"/>
      <c r="L609" s="134"/>
    </row>
    <row r="610" spans="1:12" s="136" customFormat="1" x14ac:dyDescent="0.25">
      <c r="A610" s="134"/>
      <c r="B610" s="135">
        <f t="shared" si="21"/>
        <v>928</v>
      </c>
      <c r="C610" s="210"/>
      <c r="D610" s="211"/>
      <c r="E610" s="211"/>
      <c r="F610" s="212"/>
      <c r="G610" s="213"/>
      <c r="H610" s="216"/>
      <c r="I610" s="216"/>
      <c r="J610" s="11">
        <f t="shared" si="20"/>
        <v>0</v>
      </c>
      <c r="K610" s="171"/>
      <c r="L610" s="134"/>
    </row>
    <row r="611" spans="1:12" s="136" customFormat="1" x14ac:dyDescent="0.25">
      <c r="A611" s="134"/>
      <c r="B611" s="135">
        <f t="shared" si="21"/>
        <v>929</v>
      </c>
      <c r="C611" s="210"/>
      <c r="D611" s="211"/>
      <c r="E611" s="211"/>
      <c r="F611" s="212"/>
      <c r="G611" s="213"/>
      <c r="H611" s="216"/>
      <c r="I611" s="216"/>
      <c r="J611" s="11">
        <f t="shared" si="20"/>
        <v>0</v>
      </c>
      <c r="K611" s="171"/>
      <c r="L611" s="134"/>
    </row>
    <row r="612" spans="1:12" s="136" customFormat="1" x14ac:dyDescent="0.25">
      <c r="A612" s="134"/>
      <c r="B612" s="135">
        <f t="shared" si="21"/>
        <v>930</v>
      </c>
      <c r="C612" s="210"/>
      <c r="D612" s="211"/>
      <c r="E612" s="211"/>
      <c r="F612" s="212"/>
      <c r="G612" s="213"/>
      <c r="H612" s="216"/>
      <c r="I612" s="216"/>
      <c r="J612" s="11">
        <f t="shared" si="20"/>
        <v>0</v>
      </c>
      <c r="K612" s="171"/>
      <c r="L612" s="134"/>
    </row>
    <row r="613" spans="1:12" s="136" customFormat="1" x14ac:dyDescent="0.25">
      <c r="A613" s="134"/>
      <c r="B613" s="135">
        <f t="shared" si="21"/>
        <v>931</v>
      </c>
      <c r="C613" s="210"/>
      <c r="D613" s="211"/>
      <c r="E613" s="211"/>
      <c r="F613" s="212"/>
      <c r="G613" s="213"/>
      <c r="H613" s="216"/>
      <c r="I613" s="216"/>
      <c r="J613" s="11">
        <f t="shared" si="20"/>
        <v>0</v>
      </c>
      <c r="K613" s="171"/>
      <c r="L613" s="134"/>
    </row>
    <row r="614" spans="1:12" s="136" customFormat="1" x14ac:dyDescent="0.25">
      <c r="A614" s="134"/>
      <c r="B614" s="135">
        <f t="shared" si="21"/>
        <v>932</v>
      </c>
      <c r="C614" s="210"/>
      <c r="D614" s="211"/>
      <c r="E614" s="211"/>
      <c r="F614" s="212"/>
      <c r="G614" s="213"/>
      <c r="H614" s="216"/>
      <c r="I614" s="216"/>
      <c r="J614" s="11">
        <f t="shared" si="20"/>
        <v>0</v>
      </c>
      <c r="K614" s="171"/>
      <c r="L614" s="134"/>
    </row>
    <row r="615" spans="1:12" s="136" customFormat="1" x14ac:dyDescent="0.25">
      <c r="A615" s="134"/>
      <c r="B615" s="135">
        <f t="shared" si="21"/>
        <v>933</v>
      </c>
      <c r="C615" s="210"/>
      <c r="D615" s="211"/>
      <c r="E615" s="211"/>
      <c r="F615" s="212"/>
      <c r="G615" s="213"/>
      <c r="H615" s="216"/>
      <c r="I615" s="216"/>
      <c r="J615" s="11">
        <f t="shared" si="20"/>
        <v>0</v>
      </c>
      <c r="K615" s="171"/>
      <c r="L615" s="134"/>
    </row>
    <row r="616" spans="1:12" s="136" customFormat="1" x14ac:dyDescent="0.25">
      <c r="A616" s="134"/>
      <c r="B616" s="135">
        <f t="shared" si="21"/>
        <v>934</v>
      </c>
      <c r="C616" s="210"/>
      <c r="D616" s="211"/>
      <c r="E616" s="211"/>
      <c r="F616" s="212"/>
      <c r="G616" s="213"/>
      <c r="H616" s="216"/>
      <c r="I616" s="216"/>
      <c r="J616" s="11">
        <f t="shared" si="20"/>
        <v>0</v>
      </c>
      <c r="K616" s="171"/>
      <c r="L616" s="134"/>
    </row>
    <row r="617" spans="1:12" s="136" customFormat="1" x14ac:dyDescent="0.25">
      <c r="A617" s="134"/>
      <c r="B617" s="135">
        <f t="shared" si="21"/>
        <v>935</v>
      </c>
      <c r="C617" s="210"/>
      <c r="D617" s="211"/>
      <c r="E617" s="211"/>
      <c r="F617" s="212"/>
      <c r="G617" s="213"/>
      <c r="H617" s="216"/>
      <c r="I617" s="216"/>
      <c r="J617" s="11">
        <f t="shared" si="20"/>
        <v>0</v>
      </c>
      <c r="K617" s="171"/>
      <c r="L617" s="134"/>
    </row>
    <row r="618" spans="1:12" s="136" customFormat="1" x14ac:dyDescent="0.25">
      <c r="A618" s="134"/>
      <c r="B618" s="135">
        <f t="shared" si="21"/>
        <v>936</v>
      </c>
      <c r="C618" s="210"/>
      <c r="D618" s="211"/>
      <c r="E618" s="211"/>
      <c r="F618" s="212"/>
      <c r="G618" s="213"/>
      <c r="H618" s="216"/>
      <c r="I618" s="216"/>
      <c r="J618" s="11">
        <f t="shared" si="20"/>
        <v>0</v>
      </c>
      <c r="K618" s="171"/>
      <c r="L618" s="134"/>
    </row>
    <row r="619" spans="1:12" s="136" customFormat="1" x14ac:dyDescent="0.25">
      <c r="A619" s="134"/>
      <c r="B619" s="135">
        <f t="shared" si="21"/>
        <v>937</v>
      </c>
      <c r="C619" s="210"/>
      <c r="D619" s="211"/>
      <c r="E619" s="211"/>
      <c r="F619" s="212"/>
      <c r="G619" s="213"/>
      <c r="H619" s="216"/>
      <c r="I619" s="216"/>
      <c r="J619" s="11">
        <f t="shared" si="20"/>
        <v>0</v>
      </c>
      <c r="K619" s="171"/>
      <c r="L619" s="134"/>
    </row>
    <row r="620" spans="1:12" s="136" customFormat="1" x14ac:dyDescent="0.25">
      <c r="A620" s="134"/>
      <c r="B620" s="135">
        <f t="shared" si="21"/>
        <v>938</v>
      </c>
      <c r="C620" s="210"/>
      <c r="D620" s="211"/>
      <c r="E620" s="211"/>
      <c r="F620" s="212"/>
      <c r="G620" s="213"/>
      <c r="H620" s="216"/>
      <c r="I620" s="216"/>
      <c r="J620" s="11">
        <f t="shared" si="20"/>
        <v>0</v>
      </c>
      <c r="K620" s="171"/>
      <c r="L620" s="134"/>
    </row>
    <row r="621" spans="1:12" s="136" customFormat="1" x14ac:dyDescent="0.25">
      <c r="A621" s="134"/>
      <c r="B621" s="135">
        <f t="shared" si="21"/>
        <v>939</v>
      </c>
      <c r="C621" s="210"/>
      <c r="D621" s="211"/>
      <c r="E621" s="211"/>
      <c r="F621" s="212"/>
      <c r="G621" s="213"/>
      <c r="H621" s="216"/>
      <c r="I621" s="216"/>
      <c r="J621" s="11">
        <f t="shared" si="20"/>
        <v>0</v>
      </c>
      <c r="K621" s="171"/>
      <c r="L621" s="134"/>
    </row>
    <row r="622" spans="1:12" s="136" customFormat="1" x14ac:dyDescent="0.25">
      <c r="A622" s="134"/>
      <c r="B622" s="135">
        <f t="shared" si="21"/>
        <v>940</v>
      </c>
      <c r="C622" s="210"/>
      <c r="D622" s="211"/>
      <c r="E622" s="211"/>
      <c r="F622" s="212"/>
      <c r="G622" s="213"/>
      <c r="H622" s="216"/>
      <c r="I622" s="216"/>
      <c r="J622" s="11">
        <f t="shared" si="20"/>
        <v>0</v>
      </c>
      <c r="K622" s="171"/>
      <c r="L622" s="134"/>
    </row>
    <row r="623" spans="1:12" s="136" customFormat="1" ht="15.75" x14ac:dyDescent="0.25">
      <c r="A623" s="134"/>
      <c r="B623" s="135"/>
      <c r="C623" s="137"/>
      <c r="D623" s="134"/>
      <c r="E623" s="138"/>
      <c r="F623" s="139"/>
      <c r="G623" s="140" t="str">
        <f>C581</f>
        <v>Setembro</v>
      </c>
      <c r="H623" s="141">
        <f>SUM(H581:H622)</f>
        <v>0</v>
      </c>
      <c r="I623" s="141">
        <f>SUM(I581:I622)</f>
        <v>0</v>
      </c>
      <c r="J623" s="141">
        <f>SUM(J583:J622)</f>
        <v>0</v>
      </c>
      <c r="K623" s="142"/>
      <c r="L623" s="134"/>
    </row>
    <row r="624" spans="1:12" s="136" customFormat="1" ht="15.75" x14ac:dyDescent="0.25">
      <c r="A624" s="134"/>
      <c r="B624" s="143"/>
      <c r="C624" s="144"/>
      <c r="D624" s="145"/>
      <c r="E624" s="146"/>
      <c r="F624" s="147"/>
      <c r="G624" s="148" t="s">
        <v>28</v>
      </c>
      <c r="H624" s="149">
        <f>SUM(H529,H576,H623)</f>
        <v>0</v>
      </c>
      <c r="I624" s="149">
        <f>SUM(I529,I576,I623)</f>
        <v>0</v>
      </c>
      <c r="J624" s="149">
        <f>SUM(J529,J576,J623)</f>
        <v>0</v>
      </c>
      <c r="K624" s="150"/>
      <c r="L624" s="134"/>
    </row>
    <row r="625" spans="1:12" s="136" customFormat="1" x14ac:dyDescent="0.25">
      <c r="A625" s="134"/>
      <c r="B625" s="79"/>
      <c r="C625" s="107" t="s">
        <v>187</v>
      </c>
      <c r="D625" s="14"/>
      <c r="E625" s="14"/>
      <c r="F625" s="14"/>
      <c r="G625" s="14"/>
      <c r="H625" s="14"/>
      <c r="I625" s="14"/>
      <c r="J625" s="14"/>
      <c r="K625" s="23"/>
      <c r="L625" s="134"/>
    </row>
    <row r="626" spans="1:12" s="136" customFormat="1" x14ac:dyDescent="0.25">
      <c r="A626" s="134"/>
      <c r="B626" s="201"/>
      <c r="C626" s="349" t="s">
        <v>188</v>
      </c>
      <c r="D626" s="350"/>
      <c r="E626" s="350"/>
      <c r="F626" s="350"/>
      <c r="G626" s="350"/>
      <c r="H626" s="350"/>
      <c r="I626" s="350"/>
      <c r="J626" s="350"/>
      <c r="K626" s="351"/>
      <c r="L626" s="134"/>
    </row>
    <row r="627" spans="1:12" s="136" customFormat="1" x14ac:dyDescent="0.25">
      <c r="A627" s="134"/>
      <c r="B627" s="201"/>
      <c r="C627" s="202"/>
      <c r="D627" s="203"/>
      <c r="E627" s="203"/>
      <c r="F627" s="203"/>
      <c r="G627" s="203"/>
      <c r="H627" s="203"/>
      <c r="I627" s="203"/>
      <c r="J627" s="203"/>
      <c r="K627" s="204"/>
      <c r="L627" s="134"/>
    </row>
    <row r="628" spans="1:12" s="136" customFormat="1" ht="13.5" thickBot="1" x14ac:dyDescent="0.3">
      <c r="A628" s="134"/>
      <c r="B628" s="215"/>
      <c r="C628" s="352"/>
      <c r="D628" s="353"/>
      <c r="E628" s="353"/>
      <c r="F628" s="353"/>
      <c r="G628" s="353"/>
      <c r="H628" s="353"/>
      <c r="I628" s="353"/>
      <c r="J628" s="353"/>
      <c r="K628" s="354"/>
      <c r="L628" s="134"/>
    </row>
    <row r="629" spans="1:12" s="129" customFormat="1" ht="18.75" x14ac:dyDescent="0.25">
      <c r="A629" s="134"/>
      <c r="B629" s="125"/>
      <c r="C629" s="126" t="s">
        <v>150</v>
      </c>
      <c r="D629" s="126"/>
      <c r="E629" s="126"/>
      <c r="F629" s="126"/>
      <c r="G629" s="127"/>
      <c r="H629" s="126"/>
      <c r="I629" s="126"/>
      <c r="J629" s="126"/>
      <c r="K629" s="128"/>
      <c r="L629" s="134"/>
    </row>
    <row r="630" spans="1:12" s="129" customFormat="1" ht="25.5" x14ac:dyDescent="0.25">
      <c r="A630" s="251"/>
      <c r="B630" s="130" t="s">
        <v>165</v>
      </c>
      <c r="C630" s="131" t="s">
        <v>198</v>
      </c>
      <c r="D630" s="131" t="s">
        <v>8</v>
      </c>
      <c r="E630" s="131" t="s">
        <v>7</v>
      </c>
      <c r="F630" s="131" t="s">
        <v>199</v>
      </c>
      <c r="G630" s="131" t="s">
        <v>200</v>
      </c>
      <c r="H630" s="132" t="s">
        <v>201</v>
      </c>
      <c r="I630" s="131" t="s">
        <v>202</v>
      </c>
      <c r="J630" s="131" t="s">
        <v>203</v>
      </c>
      <c r="K630" s="133" t="s">
        <v>6</v>
      </c>
      <c r="L630" s="251"/>
    </row>
    <row r="631" spans="1:12" s="136" customFormat="1" x14ac:dyDescent="0.25">
      <c r="A631" s="134"/>
      <c r="B631" s="135">
        <v>1001</v>
      </c>
      <c r="C631" s="210"/>
      <c r="D631" s="211"/>
      <c r="E631" s="211"/>
      <c r="F631" s="212"/>
      <c r="G631" s="213"/>
      <c r="H631" s="216"/>
      <c r="I631" s="216"/>
      <c r="J631" s="11">
        <f>SUM(H631:I631)</f>
        <v>0</v>
      </c>
      <c r="K631" s="171"/>
      <c r="L631" s="134"/>
    </row>
    <row r="632" spans="1:12" s="136" customFormat="1" x14ac:dyDescent="0.25">
      <c r="A632" s="134"/>
      <c r="B632" s="135">
        <f>B631+1</f>
        <v>1002</v>
      </c>
      <c r="C632" s="210"/>
      <c r="D632" s="211"/>
      <c r="E632" s="211"/>
      <c r="F632" s="212"/>
      <c r="G632" s="213"/>
      <c r="H632" s="216"/>
      <c r="I632" s="216"/>
      <c r="J632" s="11">
        <f t="shared" ref="J632:J670" si="22">SUM(H632:I632)</f>
        <v>0</v>
      </c>
      <c r="K632" s="171"/>
      <c r="L632" s="134"/>
    </row>
    <row r="633" spans="1:12" s="136" customFormat="1" x14ac:dyDescent="0.25">
      <c r="A633" s="134"/>
      <c r="B633" s="135">
        <f t="shared" ref="B633:B670" si="23">B632+1</f>
        <v>1003</v>
      </c>
      <c r="C633" s="210"/>
      <c r="D633" s="211"/>
      <c r="E633" s="211"/>
      <c r="F633" s="212"/>
      <c r="G633" s="213"/>
      <c r="H633" s="216"/>
      <c r="I633" s="216"/>
      <c r="J633" s="11">
        <f t="shared" si="22"/>
        <v>0</v>
      </c>
      <c r="K633" s="171"/>
      <c r="L633" s="134"/>
    </row>
    <row r="634" spans="1:12" s="136" customFormat="1" x14ac:dyDescent="0.25">
      <c r="A634" s="134"/>
      <c r="B634" s="135">
        <f t="shared" si="23"/>
        <v>1004</v>
      </c>
      <c r="C634" s="210"/>
      <c r="D634" s="211"/>
      <c r="E634" s="211"/>
      <c r="F634" s="212"/>
      <c r="G634" s="213"/>
      <c r="H634" s="216"/>
      <c r="I634" s="216"/>
      <c r="J634" s="11">
        <f t="shared" si="22"/>
        <v>0</v>
      </c>
      <c r="K634" s="171"/>
      <c r="L634" s="134"/>
    </row>
    <row r="635" spans="1:12" s="136" customFormat="1" x14ac:dyDescent="0.25">
      <c r="A635" s="134"/>
      <c r="B635" s="135">
        <f t="shared" si="23"/>
        <v>1005</v>
      </c>
      <c r="C635" s="210"/>
      <c r="D635" s="211"/>
      <c r="E635" s="211"/>
      <c r="F635" s="212"/>
      <c r="G635" s="213"/>
      <c r="H635" s="216"/>
      <c r="I635" s="216"/>
      <c r="J635" s="11">
        <f t="shared" si="22"/>
        <v>0</v>
      </c>
      <c r="K635" s="171"/>
      <c r="L635" s="134"/>
    </row>
    <row r="636" spans="1:12" s="136" customFormat="1" x14ac:dyDescent="0.25">
      <c r="A636" s="134"/>
      <c r="B636" s="135">
        <f t="shared" si="23"/>
        <v>1006</v>
      </c>
      <c r="C636" s="210"/>
      <c r="D636" s="211"/>
      <c r="E636" s="211"/>
      <c r="F636" s="212"/>
      <c r="G636" s="213"/>
      <c r="H636" s="216"/>
      <c r="I636" s="216"/>
      <c r="J636" s="11">
        <f t="shared" si="22"/>
        <v>0</v>
      </c>
      <c r="K636" s="171"/>
      <c r="L636" s="134"/>
    </row>
    <row r="637" spans="1:12" s="136" customFormat="1" x14ac:dyDescent="0.25">
      <c r="A637" s="134"/>
      <c r="B637" s="135">
        <f t="shared" si="23"/>
        <v>1007</v>
      </c>
      <c r="C637" s="210"/>
      <c r="D637" s="211"/>
      <c r="E637" s="211"/>
      <c r="F637" s="212"/>
      <c r="G637" s="213"/>
      <c r="H637" s="216"/>
      <c r="I637" s="216"/>
      <c r="J637" s="11">
        <f t="shared" si="22"/>
        <v>0</v>
      </c>
      <c r="K637" s="171"/>
      <c r="L637" s="134"/>
    </row>
    <row r="638" spans="1:12" s="136" customFormat="1" x14ac:dyDescent="0.25">
      <c r="A638" s="134"/>
      <c r="B638" s="135">
        <f t="shared" si="23"/>
        <v>1008</v>
      </c>
      <c r="C638" s="210"/>
      <c r="D638" s="211"/>
      <c r="E638" s="211"/>
      <c r="F638" s="212"/>
      <c r="G638" s="213"/>
      <c r="H638" s="216"/>
      <c r="I638" s="216"/>
      <c r="J638" s="11">
        <f t="shared" si="22"/>
        <v>0</v>
      </c>
      <c r="K638" s="171"/>
      <c r="L638" s="134"/>
    </row>
    <row r="639" spans="1:12" s="136" customFormat="1" x14ac:dyDescent="0.25">
      <c r="A639" s="134"/>
      <c r="B639" s="135">
        <f t="shared" si="23"/>
        <v>1009</v>
      </c>
      <c r="C639" s="210"/>
      <c r="D639" s="211"/>
      <c r="E639" s="211"/>
      <c r="F639" s="212"/>
      <c r="G639" s="213"/>
      <c r="H639" s="216"/>
      <c r="I639" s="216"/>
      <c r="J639" s="11">
        <f t="shared" si="22"/>
        <v>0</v>
      </c>
      <c r="K639" s="171"/>
      <c r="L639" s="134"/>
    </row>
    <row r="640" spans="1:12" s="136" customFormat="1" x14ac:dyDescent="0.25">
      <c r="A640" s="134"/>
      <c r="B640" s="135">
        <f t="shared" si="23"/>
        <v>1010</v>
      </c>
      <c r="C640" s="210"/>
      <c r="D640" s="211"/>
      <c r="E640" s="211"/>
      <c r="F640" s="212"/>
      <c r="G640" s="213"/>
      <c r="H640" s="216"/>
      <c r="I640" s="216"/>
      <c r="J640" s="11">
        <f t="shared" si="22"/>
        <v>0</v>
      </c>
      <c r="K640" s="171"/>
      <c r="L640" s="134"/>
    </row>
    <row r="641" spans="1:12" s="136" customFormat="1" x14ac:dyDescent="0.25">
      <c r="A641" s="134"/>
      <c r="B641" s="135">
        <f t="shared" si="23"/>
        <v>1011</v>
      </c>
      <c r="C641" s="210"/>
      <c r="D641" s="211"/>
      <c r="E641" s="211"/>
      <c r="F641" s="212"/>
      <c r="G641" s="213"/>
      <c r="H641" s="216"/>
      <c r="I641" s="216"/>
      <c r="J641" s="11">
        <f t="shared" si="22"/>
        <v>0</v>
      </c>
      <c r="K641" s="171"/>
      <c r="L641" s="134"/>
    </row>
    <row r="642" spans="1:12" s="136" customFormat="1" x14ac:dyDescent="0.25">
      <c r="A642" s="134"/>
      <c r="B642" s="135">
        <f t="shared" si="23"/>
        <v>1012</v>
      </c>
      <c r="C642" s="210"/>
      <c r="D642" s="211"/>
      <c r="E642" s="211"/>
      <c r="F642" s="212"/>
      <c r="G642" s="213"/>
      <c r="H642" s="216"/>
      <c r="I642" s="216"/>
      <c r="J642" s="11">
        <f t="shared" si="22"/>
        <v>0</v>
      </c>
      <c r="K642" s="171"/>
      <c r="L642" s="134"/>
    </row>
    <row r="643" spans="1:12" s="136" customFormat="1" x14ac:dyDescent="0.25">
      <c r="A643" s="134"/>
      <c r="B643" s="135">
        <f t="shared" si="23"/>
        <v>1013</v>
      </c>
      <c r="C643" s="210"/>
      <c r="D643" s="211"/>
      <c r="E643" s="211"/>
      <c r="F643" s="212"/>
      <c r="G643" s="213"/>
      <c r="H643" s="216"/>
      <c r="I643" s="216"/>
      <c r="J643" s="11">
        <f t="shared" si="22"/>
        <v>0</v>
      </c>
      <c r="K643" s="171"/>
      <c r="L643" s="134"/>
    </row>
    <row r="644" spans="1:12" s="136" customFormat="1" x14ac:dyDescent="0.25">
      <c r="A644" s="134"/>
      <c r="B644" s="135">
        <f t="shared" si="23"/>
        <v>1014</v>
      </c>
      <c r="C644" s="210"/>
      <c r="D644" s="211"/>
      <c r="E644" s="211"/>
      <c r="F644" s="212"/>
      <c r="G644" s="213"/>
      <c r="H644" s="216"/>
      <c r="I644" s="216"/>
      <c r="J644" s="11">
        <f t="shared" si="22"/>
        <v>0</v>
      </c>
      <c r="K644" s="171"/>
      <c r="L644" s="134"/>
    </row>
    <row r="645" spans="1:12" s="136" customFormat="1" x14ac:dyDescent="0.25">
      <c r="A645" s="134"/>
      <c r="B645" s="135">
        <f t="shared" si="23"/>
        <v>1015</v>
      </c>
      <c r="C645" s="210"/>
      <c r="D645" s="211"/>
      <c r="E645" s="211"/>
      <c r="F645" s="212"/>
      <c r="G645" s="213"/>
      <c r="H645" s="216"/>
      <c r="I645" s="216"/>
      <c r="J645" s="11">
        <f t="shared" si="22"/>
        <v>0</v>
      </c>
      <c r="K645" s="171"/>
      <c r="L645" s="134"/>
    </row>
    <row r="646" spans="1:12" s="136" customFormat="1" x14ac:dyDescent="0.25">
      <c r="A646" s="134"/>
      <c r="B646" s="135">
        <f t="shared" si="23"/>
        <v>1016</v>
      </c>
      <c r="C646" s="210"/>
      <c r="D646" s="211"/>
      <c r="E646" s="211"/>
      <c r="F646" s="212"/>
      <c r="G646" s="213"/>
      <c r="H646" s="216"/>
      <c r="I646" s="216"/>
      <c r="J646" s="11">
        <f t="shared" si="22"/>
        <v>0</v>
      </c>
      <c r="K646" s="171"/>
      <c r="L646" s="134"/>
    </row>
    <row r="647" spans="1:12" s="136" customFormat="1" x14ac:dyDescent="0.25">
      <c r="A647" s="134"/>
      <c r="B647" s="135">
        <f t="shared" si="23"/>
        <v>1017</v>
      </c>
      <c r="C647" s="210"/>
      <c r="D647" s="211"/>
      <c r="E647" s="211"/>
      <c r="F647" s="212"/>
      <c r="G647" s="213"/>
      <c r="H647" s="216"/>
      <c r="I647" s="216"/>
      <c r="J647" s="11">
        <f t="shared" si="22"/>
        <v>0</v>
      </c>
      <c r="K647" s="171"/>
      <c r="L647" s="134"/>
    </row>
    <row r="648" spans="1:12" s="136" customFormat="1" x14ac:dyDescent="0.25">
      <c r="A648" s="134"/>
      <c r="B648" s="135">
        <f t="shared" si="23"/>
        <v>1018</v>
      </c>
      <c r="C648" s="210"/>
      <c r="D648" s="211"/>
      <c r="E648" s="211"/>
      <c r="F648" s="212"/>
      <c r="G648" s="213"/>
      <c r="H648" s="216"/>
      <c r="I648" s="216"/>
      <c r="J648" s="11">
        <f t="shared" si="22"/>
        <v>0</v>
      </c>
      <c r="K648" s="171"/>
      <c r="L648" s="134"/>
    </row>
    <row r="649" spans="1:12" s="136" customFormat="1" x14ac:dyDescent="0.25">
      <c r="A649" s="134"/>
      <c r="B649" s="135">
        <f t="shared" si="23"/>
        <v>1019</v>
      </c>
      <c r="C649" s="210"/>
      <c r="D649" s="211"/>
      <c r="E649" s="211"/>
      <c r="F649" s="212"/>
      <c r="G649" s="213"/>
      <c r="H649" s="216"/>
      <c r="I649" s="216"/>
      <c r="J649" s="11">
        <f t="shared" si="22"/>
        <v>0</v>
      </c>
      <c r="K649" s="171"/>
      <c r="L649" s="134"/>
    </row>
    <row r="650" spans="1:12" s="136" customFormat="1" x14ac:dyDescent="0.25">
      <c r="A650" s="134"/>
      <c r="B650" s="135">
        <f t="shared" si="23"/>
        <v>1020</v>
      </c>
      <c r="C650" s="210"/>
      <c r="D650" s="211"/>
      <c r="E650" s="211"/>
      <c r="F650" s="212"/>
      <c r="G650" s="213"/>
      <c r="H650" s="216"/>
      <c r="I650" s="216"/>
      <c r="J650" s="11">
        <f t="shared" si="22"/>
        <v>0</v>
      </c>
      <c r="K650" s="171"/>
      <c r="L650" s="134"/>
    </row>
    <row r="651" spans="1:12" s="136" customFormat="1" x14ac:dyDescent="0.25">
      <c r="A651" s="134"/>
      <c r="B651" s="135">
        <f t="shared" si="23"/>
        <v>1021</v>
      </c>
      <c r="C651" s="210"/>
      <c r="D651" s="211"/>
      <c r="E651" s="211"/>
      <c r="F651" s="212"/>
      <c r="G651" s="213"/>
      <c r="H651" s="216"/>
      <c r="I651" s="216"/>
      <c r="J651" s="11">
        <f t="shared" si="22"/>
        <v>0</v>
      </c>
      <c r="K651" s="171"/>
      <c r="L651" s="134"/>
    </row>
    <row r="652" spans="1:12" s="136" customFormat="1" x14ac:dyDescent="0.25">
      <c r="A652" s="134"/>
      <c r="B652" s="135">
        <f t="shared" si="23"/>
        <v>1022</v>
      </c>
      <c r="C652" s="210"/>
      <c r="D652" s="211"/>
      <c r="E652" s="211"/>
      <c r="F652" s="212"/>
      <c r="G652" s="213"/>
      <c r="H652" s="216"/>
      <c r="I652" s="216"/>
      <c r="J652" s="11">
        <f t="shared" si="22"/>
        <v>0</v>
      </c>
      <c r="K652" s="171"/>
      <c r="L652" s="134"/>
    </row>
    <row r="653" spans="1:12" s="136" customFormat="1" x14ac:dyDescent="0.25">
      <c r="A653" s="134"/>
      <c r="B653" s="135">
        <f t="shared" si="23"/>
        <v>1023</v>
      </c>
      <c r="C653" s="210"/>
      <c r="D653" s="211"/>
      <c r="E653" s="211"/>
      <c r="F653" s="212"/>
      <c r="G653" s="213"/>
      <c r="H653" s="216"/>
      <c r="I653" s="216"/>
      <c r="J653" s="11">
        <f t="shared" si="22"/>
        <v>0</v>
      </c>
      <c r="K653" s="171"/>
      <c r="L653" s="134"/>
    </row>
    <row r="654" spans="1:12" s="136" customFormat="1" x14ac:dyDescent="0.25">
      <c r="A654" s="134"/>
      <c r="B654" s="135">
        <f t="shared" si="23"/>
        <v>1024</v>
      </c>
      <c r="C654" s="210"/>
      <c r="D654" s="211"/>
      <c r="E654" s="211"/>
      <c r="F654" s="212"/>
      <c r="G654" s="213"/>
      <c r="H654" s="216"/>
      <c r="I654" s="216"/>
      <c r="J654" s="11">
        <f t="shared" si="22"/>
        <v>0</v>
      </c>
      <c r="K654" s="171"/>
      <c r="L654" s="134"/>
    </row>
    <row r="655" spans="1:12" s="136" customFormat="1" x14ac:dyDescent="0.25">
      <c r="A655" s="134"/>
      <c r="B655" s="135">
        <f t="shared" si="23"/>
        <v>1025</v>
      </c>
      <c r="C655" s="210"/>
      <c r="D655" s="211"/>
      <c r="E655" s="211"/>
      <c r="F655" s="212"/>
      <c r="G655" s="213"/>
      <c r="H655" s="216"/>
      <c r="I655" s="216"/>
      <c r="J655" s="11">
        <f t="shared" si="22"/>
        <v>0</v>
      </c>
      <c r="K655" s="171"/>
      <c r="L655" s="134"/>
    </row>
    <row r="656" spans="1:12" s="136" customFormat="1" x14ac:dyDescent="0.25">
      <c r="A656" s="134"/>
      <c r="B656" s="135">
        <f t="shared" si="23"/>
        <v>1026</v>
      </c>
      <c r="C656" s="210"/>
      <c r="D656" s="211"/>
      <c r="E656" s="211"/>
      <c r="F656" s="212"/>
      <c r="G656" s="213"/>
      <c r="H656" s="216"/>
      <c r="I656" s="216"/>
      <c r="J656" s="11">
        <f t="shared" si="22"/>
        <v>0</v>
      </c>
      <c r="K656" s="171"/>
      <c r="L656" s="134"/>
    </row>
    <row r="657" spans="1:12" s="136" customFormat="1" x14ac:dyDescent="0.25">
      <c r="A657" s="134"/>
      <c r="B657" s="135">
        <f t="shared" si="23"/>
        <v>1027</v>
      </c>
      <c r="C657" s="210"/>
      <c r="D657" s="211"/>
      <c r="E657" s="211"/>
      <c r="F657" s="212"/>
      <c r="G657" s="213"/>
      <c r="H657" s="216"/>
      <c r="I657" s="216"/>
      <c r="J657" s="11">
        <f t="shared" si="22"/>
        <v>0</v>
      </c>
      <c r="K657" s="171"/>
      <c r="L657" s="134"/>
    </row>
    <row r="658" spans="1:12" s="136" customFormat="1" x14ac:dyDescent="0.25">
      <c r="A658" s="134"/>
      <c r="B658" s="135">
        <f t="shared" si="23"/>
        <v>1028</v>
      </c>
      <c r="C658" s="210"/>
      <c r="D658" s="211"/>
      <c r="E658" s="211"/>
      <c r="F658" s="212"/>
      <c r="G658" s="213"/>
      <c r="H658" s="216"/>
      <c r="I658" s="216"/>
      <c r="J658" s="11">
        <f t="shared" si="22"/>
        <v>0</v>
      </c>
      <c r="K658" s="171"/>
      <c r="L658" s="134"/>
    </row>
    <row r="659" spans="1:12" s="136" customFormat="1" x14ac:dyDescent="0.25">
      <c r="A659" s="134"/>
      <c r="B659" s="135">
        <f t="shared" si="23"/>
        <v>1029</v>
      </c>
      <c r="C659" s="210"/>
      <c r="D659" s="211"/>
      <c r="E659" s="211"/>
      <c r="F659" s="212"/>
      <c r="G659" s="213"/>
      <c r="H659" s="216"/>
      <c r="I659" s="216"/>
      <c r="J659" s="11">
        <f t="shared" si="22"/>
        <v>0</v>
      </c>
      <c r="K659" s="171"/>
      <c r="L659" s="134"/>
    </row>
    <row r="660" spans="1:12" s="136" customFormat="1" x14ac:dyDescent="0.25">
      <c r="A660" s="134"/>
      <c r="B660" s="135">
        <f t="shared" si="23"/>
        <v>1030</v>
      </c>
      <c r="C660" s="210"/>
      <c r="D660" s="211"/>
      <c r="E660" s="211"/>
      <c r="F660" s="212"/>
      <c r="G660" s="213"/>
      <c r="H660" s="216"/>
      <c r="I660" s="216"/>
      <c r="J660" s="11">
        <f t="shared" si="22"/>
        <v>0</v>
      </c>
      <c r="K660" s="171"/>
      <c r="L660" s="134"/>
    </row>
    <row r="661" spans="1:12" s="136" customFormat="1" x14ac:dyDescent="0.25">
      <c r="A661" s="134"/>
      <c r="B661" s="135">
        <f t="shared" si="23"/>
        <v>1031</v>
      </c>
      <c r="C661" s="210"/>
      <c r="D661" s="211"/>
      <c r="E661" s="211"/>
      <c r="F661" s="212"/>
      <c r="G661" s="213"/>
      <c r="H661" s="216"/>
      <c r="I661" s="216"/>
      <c r="J661" s="11">
        <f t="shared" si="22"/>
        <v>0</v>
      </c>
      <c r="K661" s="171"/>
      <c r="L661" s="134"/>
    </row>
    <row r="662" spans="1:12" s="136" customFormat="1" x14ac:dyDescent="0.25">
      <c r="A662" s="134"/>
      <c r="B662" s="135">
        <f t="shared" si="23"/>
        <v>1032</v>
      </c>
      <c r="C662" s="210"/>
      <c r="D662" s="211"/>
      <c r="E662" s="211"/>
      <c r="F662" s="212"/>
      <c r="G662" s="213"/>
      <c r="H662" s="216"/>
      <c r="I662" s="216"/>
      <c r="J662" s="11">
        <f t="shared" si="22"/>
        <v>0</v>
      </c>
      <c r="K662" s="171"/>
      <c r="L662" s="134"/>
    </row>
    <row r="663" spans="1:12" s="136" customFormat="1" x14ac:dyDescent="0.25">
      <c r="A663" s="134"/>
      <c r="B663" s="135">
        <f t="shared" si="23"/>
        <v>1033</v>
      </c>
      <c r="C663" s="210"/>
      <c r="D663" s="211"/>
      <c r="E663" s="211"/>
      <c r="F663" s="212"/>
      <c r="G663" s="213"/>
      <c r="H663" s="216"/>
      <c r="I663" s="216"/>
      <c r="J663" s="11">
        <f t="shared" si="22"/>
        <v>0</v>
      </c>
      <c r="K663" s="171"/>
      <c r="L663" s="134"/>
    </row>
    <row r="664" spans="1:12" s="136" customFormat="1" x14ac:dyDescent="0.25">
      <c r="A664" s="134"/>
      <c r="B664" s="135">
        <f t="shared" si="23"/>
        <v>1034</v>
      </c>
      <c r="C664" s="210"/>
      <c r="D664" s="211"/>
      <c r="E664" s="211"/>
      <c r="F664" s="212"/>
      <c r="G664" s="213"/>
      <c r="H664" s="216"/>
      <c r="I664" s="216"/>
      <c r="J664" s="11">
        <f t="shared" si="22"/>
        <v>0</v>
      </c>
      <c r="K664" s="171"/>
      <c r="L664" s="134"/>
    </row>
    <row r="665" spans="1:12" s="136" customFormat="1" x14ac:dyDescent="0.25">
      <c r="A665" s="134"/>
      <c r="B665" s="135">
        <f t="shared" si="23"/>
        <v>1035</v>
      </c>
      <c r="C665" s="210"/>
      <c r="D665" s="211"/>
      <c r="E665" s="211"/>
      <c r="F665" s="212"/>
      <c r="G665" s="213"/>
      <c r="H665" s="216"/>
      <c r="I665" s="216"/>
      <c r="J665" s="11">
        <f t="shared" si="22"/>
        <v>0</v>
      </c>
      <c r="K665" s="171"/>
      <c r="L665" s="134"/>
    </row>
    <row r="666" spans="1:12" s="136" customFormat="1" x14ac:dyDescent="0.25">
      <c r="A666" s="134"/>
      <c r="B666" s="135">
        <f t="shared" si="23"/>
        <v>1036</v>
      </c>
      <c r="C666" s="210"/>
      <c r="D666" s="211"/>
      <c r="E666" s="211"/>
      <c r="F666" s="212"/>
      <c r="G666" s="213"/>
      <c r="H666" s="216"/>
      <c r="I666" s="216"/>
      <c r="J666" s="11">
        <f t="shared" si="22"/>
        <v>0</v>
      </c>
      <c r="K666" s="171"/>
      <c r="L666" s="134"/>
    </row>
    <row r="667" spans="1:12" s="136" customFormat="1" x14ac:dyDescent="0.25">
      <c r="A667" s="134"/>
      <c r="B667" s="135">
        <f t="shared" si="23"/>
        <v>1037</v>
      </c>
      <c r="C667" s="210"/>
      <c r="D667" s="211"/>
      <c r="E667" s="211"/>
      <c r="F667" s="212"/>
      <c r="G667" s="213"/>
      <c r="H667" s="216"/>
      <c r="I667" s="216"/>
      <c r="J667" s="11">
        <f t="shared" si="22"/>
        <v>0</v>
      </c>
      <c r="K667" s="171"/>
      <c r="L667" s="134"/>
    </row>
    <row r="668" spans="1:12" s="136" customFormat="1" x14ac:dyDescent="0.25">
      <c r="A668" s="134"/>
      <c r="B668" s="135">
        <f t="shared" si="23"/>
        <v>1038</v>
      </c>
      <c r="C668" s="210"/>
      <c r="D668" s="211"/>
      <c r="E668" s="211"/>
      <c r="F668" s="212"/>
      <c r="G668" s="213"/>
      <c r="H668" s="216"/>
      <c r="I668" s="216"/>
      <c r="J668" s="11">
        <f t="shared" si="22"/>
        <v>0</v>
      </c>
      <c r="K668" s="171"/>
      <c r="L668" s="134"/>
    </row>
    <row r="669" spans="1:12" s="136" customFormat="1" x14ac:dyDescent="0.25">
      <c r="A669" s="134"/>
      <c r="B669" s="135">
        <f t="shared" si="23"/>
        <v>1039</v>
      </c>
      <c r="C669" s="210"/>
      <c r="D669" s="211"/>
      <c r="E669" s="211"/>
      <c r="F669" s="212"/>
      <c r="G669" s="213"/>
      <c r="H669" s="216"/>
      <c r="I669" s="216"/>
      <c r="J669" s="11">
        <f t="shared" si="22"/>
        <v>0</v>
      </c>
      <c r="K669" s="171"/>
      <c r="L669" s="134"/>
    </row>
    <row r="670" spans="1:12" s="136" customFormat="1" x14ac:dyDescent="0.25">
      <c r="A670" s="134"/>
      <c r="B670" s="135">
        <f t="shared" si="23"/>
        <v>1040</v>
      </c>
      <c r="C670" s="210"/>
      <c r="D670" s="211"/>
      <c r="E670" s="211"/>
      <c r="F670" s="212"/>
      <c r="G670" s="213"/>
      <c r="H670" s="216"/>
      <c r="I670" s="216"/>
      <c r="J670" s="11">
        <f t="shared" si="22"/>
        <v>0</v>
      </c>
      <c r="K670" s="171"/>
      <c r="L670" s="134"/>
    </row>
    <row r="671" spans="1:12" s="136" customFormat="1" ht="15.75" x14ac:dyDescent="0.25">
      <c r="A671" s="134"/>
      <c r="B671" s="135"/>
      <c r="C671" s="137"/>
      <c r="D671" s="134"/>
      <c r="E671" s="138"/>
      <c r="F671" s="139"/>
      <c r="G671" s="140" t="str">
        <f>C629</f>
        <v>Outubro</v>
      </c>
      <c r="H671" s="141">
        <f>SUM(H629:H670)</f>
        <v>0</v>
      </c>
      <c r="I671" s="141">
        <f>SUM(I629:I670)</f>
        <v>0</v>
      </c>
      <c r="J671" s="141">
        <f>SUM(J629:J670)</f>
        <v>0</v>
      </c>
      <c r="K671" s="142"/>
      <c r="L671" s="134"/>
    </row>
    <row r="672" spans="1:12" s="136" customFormat="1" x14ac:dyDescent="0.25">
      <c r="A672" s="134"/>
      <c r="B672" s="79"/>
      <c r="C672" s="107" t="s">
        <v>187</v>
      </c>
      <c r="D672" s="14"/>
      <c r="E672" s="14"/>
      <c r="F672" s="14"/>
      <c r="G672" s="14"/>
      <c r="H672" s="14"/>
      <c r="I672" s="14"/>
      <c r="J672" s="14"/>
      <c r="K672" s="23"/>
      <c r="L672" s="134"/>
    </row>
    <row r="673" spans="1:12" s="136" customFormat="1" x14ac:dyDescent="0.25">
      <c r="A673" s="134"/>
      <c r="B673" s="201"/>
      <c r="C673" s="349" t="s">
        <v>188</v>
      </c>
      <c r="D673" s="350"/>
      <c r="E673" s="350"/>
      <c r="F673" s="350"/>
      <c r="G673" s="350"/>
      <c r="H673" s="350"/>
      <c r="I673" s="350"/>
      <c r="J673" s="350"/>
      <c r="K673" s="351"/>
      <c r="L673" s="134"/>
    </row>
    <row r="674" spans="1:12" s="136" customFormat="1" x14ac:dyDescent="0.25">
      <c r="A674" s="134"/>
      <c r="B674" s="201"/>
      <c r="C674" s="202"/>
      <c r="D674" s="203"/>
      <c r="E674" s="203"/>
      <c r="F674" s="203"/>
      <c r="G674" s="203"/>
      <c r="H674" s="203"/>
      <c r="I674" s="203"/>
      <c r="J674" s="203"/>
      <c r="K674" s="204"/>
      <c r="L674" s="134"/>
    </row>
    <row r="675" spans="1:12" s="136" customFormat="1" ht="13.5" thickBot="1" x14ac:dyDescent="0.3">
      <c r="A675" s="134"/>
      <c r="B675" s="215"/>
      <c r="C675" s="352"/>
      <c r="D675" s="353"/>
      <c r="E675" s="353"/>
      <c r="F675" s="353"/>
      <c r="G675" s="353"/>
      <c r="H675" s="353"/>
      <c r="I675" s="353"/>
      <c r="J675" s="353"/>
      <c r="K675" s="354"/>
      <c r="L675" s="134"/>
    </row>
    <row r="676" spans="1:12" s="136" customFormat="1" ht="18.75" x14ac:dyDescent="0.25">
      <c r="A676" s="134"/>
      <c r="B676" s="125"/>
      <c r="C676" s="126" t="s">
        <v>151</v>
      </c>
      <c r="D676" s="126"/>
      <c r="E676" s="126"/>
      <c r="F676" s="126"/>
      <c r="G676" s="127"/>
      <c r="H676" s="126"/>
      <c r="I676" s="126"/>
      <c r="J676" s="126"/>
      <c r="K676" s="128"/>
      <c r="L676" s="134"/>
    </row>
    <row r="677" spans="1:12" s="136" customFormat="1" ht="25.5" x14ac:dyDescent="0.25">
      <c r="A677" s="134"/>
      <c r="B677" s="130" t="s">
        <v>165</v>
      </c>
      <c r="C677" s="131" t="s">
        <v>198</v>
      </c>
      <c r="D677" s="131" t="s">
        <v>8</v>
      </c>
      <c r="E677" s="131" t="s">
        <v>7</v>
      </c>
      <c r="F677" s="131" t="s">
        <v>199</v>
      </c>
      <c r="G677" s="131" t="s">
        <v>200</v>
      </c>
      <c r="H677" s="132" t="s">
        <v>201</v>
      </c>
      <c r="I677" s="131" t="s">
        <v>202</v>
      </c>
      <c r="J677" s="131" t="s">
        <v>203</v>
      </c>
      <c r="K677" s="133" t="s">
        <v>6</v>
      </c>
      <c r="L677" s="134"/>
    </row>
    <row r="678" spans="1:12" s="136" customFormat="1" x14ac:dyDescent="0.25">
      <c r="A678" s="134"/>
      <c r="B678" s="135">
        <v>1101</v>
      </c>
      <c r="C678" s="210"/>
      <c r="D678" s="211"/>
      <c r="E678" s="211"/>
      <c r="F678" s="212"/>
      <c r="G678" s="213"/>
      <c r="H678" s="216"/>
      <c r="I678" s="216"/>
      <c r="J678" s="11">
        <f>SUM(H678:I678)</f>
        <v>0</v>
      </c>
      <c r="K678" s="171"/>
      <c r="L678" s="134"/>
    </row>
    <row r="679" spans="1:12" s="136" customFormat="1" x14ac:dyDescent="0.25">
      <c r="A679" s="134"/>
      <c r="B679" s="135">
        <f>B678+1</f>
        <v>1102</v>
      </c>
      <c r="C679" s="210"/>
      <c r="D679" s="211"/>
      <c r="E679" s="211"/>
      <c r="F679" s="212"/>
      <c r="G679" s="213"/>
      <c r="H679" s="216"/>
      <c r="I679" s="216"/>
      <c r="J679" s="11">
        <f t="shared" ref="J679:J717" si="24">SUM(H679:I679)</f>
        <v>0</v>
      </c>
      <c r="K679" s="171"/>
      <c r="L679" s="134"/>
    </row>
    <row r="680" spans="1:12" s="136" customFormat="1" x14ac:dyDescent="0.25">
      <c r="A680" s="134"/>
      <c r="B680" s="135">
        <f t="shared" ref="B680:B717" si="25">B679+1</f>
        <v>1103</v>
      </c>
      <c r="C680" s="210"/>
      <c r="D680" s="211"/>
      <c r="E680" s="211"/>
      <c r="F680" s="212"/>
      <c r="G680" s="213"/>
      <c r="H680" s="216"/>
      <c r="I680" s="216"/>
      <c r="J680" s="11">
        <f t="shared" si="24"/>
        <v>0</v>
      </c>
      <c r="K680" s="171"/>
      <c r="L680" s="134"/>
    </row>
    <row r="681" spans="1:12" s="136" customFormat="1" x14ac:dyDescent="0.25">
      <c r="A681" s="134"/>
      <c r="B681" s="135">
        <f t="shared" si="25"/>
        <v>1104</v>
      </c>
      <c r="C681" s="210"/>
      <c r="D681" s="211"/>
      <c r="E681" s="211"/>
      <c r="F681" s="212"/>
      <c r="G681" s="213"/>
      <c r="H681" s="216"/>
      <c r="I681" s="216"/>
      <c r="J681" s="11">
        <f t="shared" si="24"/>
        <v>0</v>
      </c>
      <c r="K681" s="171"/>
      <c r="L681" s="134"/>
    </row>
    <row r="682" spans="1:12" s="136" customFormat="1" x14ac:dyDescent="0.25">
      <c r="A682" s="134"/>
      <c r="B682" s="135">
        <f t="shared" si="25"/>
        <v>1105</v>
      </c>
      <c r="C682" s="210"/>
      <c r="D682" s="211"/>
      <c r="E682" s="211"/>
      <c r="F682" s="212"/>
      <c r="G682" s="213"/>
      <c r="H682" s="216"/>
      <c r="I682" s="216"/>
      <c r="J682" s="11">
        <f t="shared" si="24"/>
        <v>0</v>
      </c>
      <c r="K682" s="171"/>
      <c r="L682" s="134"/>
    </row>
    <row r="683" spans="1:12" s="136" customFormat="1" x14ac:dyDescent="0.25">
      <c r="A683" s="134"/>
      <c r="B683" s="135">
        <f t="shared" si="25"/>
        <v>1106</v>
      </c>
      <c r="C683" s="210"/>
      <c r="D683" s="211"/>
      <c r="E683" s="211"/>
      <c r="F683" s="212"/>
      <c r="G683" s="213"/>
      <c r="H683" s="216"/>
      <c r="I683" s="216"/>
      <c r="J683" s="11">
        <f t="shared" si="24"/>
        <v>0</v>
      </c>
      <c r="K683" s="171"/>
      <c r="L683" s="134"/>
    </row>
    <row r="684" spans="1:12" s="136" customFormat="1" x14ac:dyDescent="0.25">
      <c r="A684" s="134"/>
      <c r="B684" s="135">
        <f t="shared" si="25"/>
        <v>1107</v>
      </c>
      <c r="C684" s="210"/>
      <c r="D684" s="211"/>
      <c r="E684" s="211"/>
      <c r="F684" s="212"/>
      <c r="G684" s="213"/>
      <c r="H684" s="216"/>
      <c r="I684" s="216"/>
      <c r="J684" s="11">
        <f t="shared" si="24"/>
        <v>0</v>
      </c>
      <c r="K684" s="171"/>
      <c r="L684" s="134"/>
    </row>
    <row r="685" spans="1:12" s="136" customFormat="1" x14ac:dyDescent="0.25">
      <c r="A685" s="134"/>
      <c r="B685" s="135">
        <f t="shared" si="25"/>
        <v>1108</v>
      </c>
      <c r="C685" s="210"/>
      <c r="D685" s="211"/>
      <c r="E685" s="211"/>
      <c r="F685" s="212"/>
      <c r="G685" s="213"/>
      <c r="H685" s="216"/>
      <c r="I685" s="216"/>
      <c r="J685" s="11">
        <f t="shared" si="24"/>
        <v>0</v>
      </c>
      <c r="K685" s="171"/>
      <c r="L685" s="134"/>
    </row>
    <row r="686" spans="1:12" s="136" customFormat="1" x14ac:dyDescent="0.25">
      <c r="A686" s="134"/>
      <c r="B686" s="135">
        <f t="shared" si="25"/>
        <v>1109</v>
      </c>
      <c r="C686" s="210"/>
      <c r="D686" s="211"/>
      <c r="E686" s="211"/>
      <c r="F686" s="212"/>
      <c r="G686" s="213"/>
      <c r="H686" s="216"/>
      <c r="I686" s="216"/>
      <c r="J686" s="11">
        <f t="shared" si="24"/>
        <v>0</v>
      </c>
      <c r="K686" s="171"/>
      <c r="L686" s="134"/>
    </row>
    <row r="687" spans="1:12" s="136" customFormat="1" x14ac:dyDescent="0.25">
      <c r="A687" s="134"/>
      <c r="B687" s="135">
        <f t="shared" si="25"/>
        <v>1110</v>
      </c>
      <c r="C687" s="210"/>
      <c r="D687" s="211"/>
      <c r="E687" s="211"/>
      <c r="F687" s="212"/>
      <c r="G687" s="213"/>
      <c r="H687" s="216"/>
      <c r="I687" s="216"/>
      <c r="J687" s="11">
        <f t="shared" si="24"/>
        <v>0</v>
      </c>
      <c r="K687" s="171"/>
      <c r="L687" s="134"/>
    </row>
    <row r="688" spans="1:12" s="136" customFormat="1" x14ac:dyDescent="0.25">
      <c r="A688" s="134"/>
      <c r="B688" s="135">
        <f t="shared" si="25"/>
        <v>1111</v>
      </c>
      <c r="C688" s="210"/>
      <c r="D688" s="211"/>
      <c r="E688" s="211"/>
      <c r="F688" s="212"/>
      <c r="G688" s="213"/>
      <c r="H688" s="216"/>
      <c r="I688" s="216"/>
      <c r="J688" s="11">
        <f t="shared" si="24"/>
        <v>0</v>
      </c>
      <c r="K688" s="171"/>
      <c r="L688" s="134"/>
    </row>
    <row r="689" spans="1:12" s="136" customFormat="1" x14ac:dyDescent="0.25">
      <c r="A689" s="134"/>
      <c r="B689" s="135">
        <f t="shared" si="25"/>
        <v>1112</v>
      </c>
      <c r="C689" s="210"/>
      <c r="D689" s="211"/>
      <c r="E689" s="211"/>
      <c r="F689" s="212"/>
      <c r="G689" s="213"/>
      <c r="H689" s="216"/>
      <c r="I689" s="216"/>
      <c r="J689" s="11">
        <f t="shared" si="24"/>
        <v>0</v>
      </c>
      <c r="K689" s="171"/>
      <c r="L689" s="134"/>
    </row>
    <row r="690" spans="1:12" s="136" customFormat="1" x14ac:dyDescent="0.25">
      <c r="A690" s="134"/>
      <c r="B690" s="135">
        <f t="shared" si="25"/>
        <v>1113</v>
      </c>
      <c r="C690" s="210"/>
      <c r="D690" s="211"/>
      <c r="E690" s="211"/>
      <c r="F690" s="212"/>
      <c r="G690" s="213"/>
      <c r="H690" s="216"/>
      <c r="I690" s="216"/>
      <c r="J690" s="11">
        <f t="shared" si="24"/>
        <v>0</v>
      </c>
      <c r="K690" s="171"/>
      <c r="L690" s="134"/>
    </row>
    <row r="691" spans="1:12" s="136" customFormat="1" x14ac:dyDescent="0.25">
      <c r="A691" s="134"/>
      <c r="B691" s="135">
        <f t="shared" si="25"/>
        <v>1114</v>
      </c>
      <c r="C691" s="210"/>
      <c r="D691" s="211"/>
      <c r="E691" s="211"/>
      <c r="F691" s="212"/>
      <c r="G691" s="213"/>
      <c r="H691" s="216"/>
      <c r="I691" s="216"/>
      <c r="J691" s="11">
        <f t="shared" si="24"/>
        <v>0</v>
      </c>
      <c r="K691" s="171"/>
      <c r="L691" s="134"/>
    </row>
    <row r="692" spans="1:12" s="136" customFormat="1" x14ac:dyDescent="0.25">
      <c r="A692" s="134"/>
      <c r="B692" s="135">
        <f t="shared" si="25"/>
        <v>1115</v>
      </c>
      <c r="C692" s="210"/>
      <c r="D692" s="211"/>
      <c r="E692" s="211"/>
      <c r="F692" s="212"/>
      <c r="G692" s="213"/>
      <c r="H692" s="216"/>
      <c r="I692" s="216"/>
      <c r="J692" s="11">
        <f t="shared" si="24"/>
        <v>0</v>
      </c>
      <c r="K692" s="171"/>
      <c r="L692" s="134"/>
    </row>
    <row r="693" spans="1:12" s="136" customFormat="1" x14ac:dyDescent="0.25">
      <c r="A693" s="134"/>
      <c r="B693" s="135">
        <f t="shared" si="25"/>
        <v>1116</v>
      </c>
      <c r="C693" s="210"/>
      <c r="D693" s="211"/>
      <c r="E693" s="211"/>
      <c r="F693" s="212"/>
      <c r="G693" s="213"/>
      <c r="H693" s="216"/>
      <c r="I693" s="216"/>
      <c r="J693" s="11">
        <f t="shared" si="24"/>
        <v>0</v>
      </c>
      <c r="K693" s="171"/>
      <c r="L693" s="134"/>
    </row>
    <row r="694" spans="1:12" s="136" customFormat="1" x14ac:dyDescent="0.25">
      <c r="A694" s="134"/>
      <c r="B694" s="135">
        <f t="shared" si="25"/>
        <v>1117</v>
      </c>
      <c r="C694" s="210"/>
      <c r="D694" s="211"/>
      <c r="E694" s="211"/>
      <c r="F694" s="212"/>
      <c r="G694" s="213"/>
      <c r="H694" s="216"/>
      <c r="I694" s="216"/>
      <c r="J694" s="11">
        <f t="shared" si="24"/>
        <v>0</v>
      </c>
      <c r="K694" s="171"/>
      <c r="L694" s="134"/>
    </row>
    <row r="695" spans="1:12" s="136" customFormat="1" x14ac:dyDescent="0.25">
      <c r="A695" s="134"/>
      <c r="B695" s="135">
        <f t="shared" si="25"/>
        <v>1118</v>
      </c>
      <c r="C695" s="210"/>
      <c r="D695" s="211"/>
      <c r="E695" s="211"/>
      <c r="F695" s="212"/>
      <c r="G695" s="213"/>
      <c r="H695" s="216"/>
      <c r="I695" s="216"/>
      <c r="J695" s="11">
        <f t="shared" si="24"/>
        <v>0</v>
      </c>
      <c r="K695" s="171"/>
      <c r="L695" s="134"/>
    </row>
    <row r="696" spans="1:12" s="136" customFormat="1" x14ac:dyDescent="0.25">
      <c r="A696" s="134"/>
      <c r="B696" s="135">
        <f t="shared" si="25"/>
        <v>1119</v>
      </c>
      <c r="C696" s="210"/>
      <c r="D696" s="211"/>
      <c r="E696" s="211"/>
      <c r="F696" s="212"/>
      <c r="G696" s="213"/>
      <c r="H696" s="216"/>
      <c r="I696" s="216"/>
      <c r="J696" s="11">
        <f t="shared" si="24"/>
        <v>0</v>
      </c>
      <c r="K696" s="171"/>
      <c r="L696" s="134"/>
    </row>
    <row r="697" spans="1:12" s="136" customFormat="1" x14ac:dyDescent="0.25">
      <c r="A697" s="134"/>
      <c r="B697" s="135">
        <f t="shared" si="25"/>
        <v>1120</v>
      </c>
      <c r="C697" s="210"/>
      <c r="D697" s="211"/>
      <c r="E697" s="211"/>
      <c r="F697" s="212"/>
      <c r="G697" s="213"/>
      <c r="H697" s="216"/>
      <c r="I697" s="216"/>
      <c r="J697" s="11">
        <f t="shared" si="24"/>
        <v>0</v>
      </c>
      <c r="K697" s="171"/>
      <c r="L697" s="134"/>
    </row>
    <row r="698" spans="1:12" s="136" customFormat="1" x14ac:dyDescent="0.25">
      <c r="A698" s="134"/>
      <c r="B698" s="135">
        <f t="shared" si="25"/>
        <v>1121</v>
      </c>
      <c r="C698" s="210"/>
      <c r="D698" s="211"/>
      <c r="E698" s="211"/>
      <c r="F698" s="212"/>
      <c r="G698" s="213"/>
      <c r="H698" s="216"/>
      <c r="I698" s="216"/>
      <c r="J698" s="11">
        <f t="shared" si="24"/>
        <v>0</v>
      </c>
      <c r="K698" s="171"/>
      <c r="L698" s="134"/>
    </row>
    <row r="699" spans="1:12" s="136" customFormat="1" x14ac:dyDescent="0.25">
      <c r="A699" s="134"/>
      <c r="B699" s="135">
        <f t="shared" si="25"/>
        <v>1122</v>
      </c>
      <c r="C699" s="210"/>
      <c r="D699" s="211"/>
      <c r="E699" s="211"/>
      <c r="F699" s="212"/>
      <c r="G699" s="213"/>
      <c r="H699" s="216"/>
      <c r="I699" s="216"/>
      <c r="J699" s="11">
        <f t="shared" si="24"/>
        <v>0</v>
      </c>
      <c r="K699" s="171"/>
      <c r="L699" s="134"/>
    </row>
    <row r="700" spans="1:12" s="136" customFormat="1" x14ac:dyDescent="0.25">
      <c r="A700" s="134"/>
      <c r="B700" s="135">
        <f t="shared" si="25"/>
        <v>1123</v>
      </c>
      <c r="C700" s="210"/>
      <c r="D700" s="211"/>
      <c r="E700" s="211"/>
      <c r="F700" s="212"/>
      <c r="G700" s="213"/>
      <c r="H700" s="216"/>
      <c r="I700" s="216"/>
      <c r="J700" s="11">
        <f t="shared" si="24"/>
        <v>0</v>
      </c>
      <c r="K700" s="171"/>
      <c r="L700" s="134"/>
    </row>
    <row r="701" spans="1:12" s="136" customFormat="1" x14ac:dyDescent="0.25">
      <c r="A701" s="134"/>
      <c r="B701" s="135">
        <f t="shared" si="25"/>
        <v>1124</v>
      </c>
      <c r="C701" s="210"/>
      <c r="D701" s="211"/>
      <c r="E701" s="211"/>
      <c r="F701" s="212"/>
      <c r="G701" s="213"/>
      <c r="H701" s="216"/>
      <c r="I701" s="216"/>
      <c r="J701" s="11">
        <f t="shared" si="24"/>
        <v>0</v>
      </c>
      <c r="K701" s="171"/>
      <c r="L701" s="134"/>
    </row>
    <row r="702" spans="1:12" s="136" customFormat="1" x14ac:dyDescent="0.25">
      <c r="A702" s="134"/>
      <c r="B702" s="135">
        <f t="shared" si="25"/>
        <v>1125</v>
      </c>
      <c r="C702" s="210"/>
      <c r="D702" s="211"/>
      <c r="E702" s="211"/>
      <c r="F702" s="212"/>
      <c r="G702" s="213"/>
      <c r="H702" s="216"/>
      <c r="I702" s="216"/>
      <c r="J702" s="11">
        <f t="shared" si="24"/>
        <v>0</v>
      </c>
      <c r="K702" s="171"/>
      <c r="L702" s="134"/>
    </row>
    <row r="703" spans="1:12" s="136" customFormat="1" x14ac:dyDescent="0.25">
      <c r="A703" s="134"/>
      <c r="B703" s="135">
        <f t="shared" si="25"/>
        <v>1126</v>
      </c>
      <c r="C703" s="210"/>
      <c r="D703" s="211"/>
      <c r="E703" s="211"/>
      <c r="F703" s="212"/>
      <c r="G703" s="213"/>
      <c r="H703" s="216"/>
      <c r="I703" s="216"/>
      <c r="J703" s="11">
        <f t="shared" si="24"/>
        <v>0</v>
      </c>
      <c r="K703" s="171"/>
      <c r="L703" s="134"/>
    </row>
    <row r="704" spans="1:12" s="136" customFormat="1" x14ac:dyDescent="0.25">
      <c r="A704" s="134"/>
      <c r="B704" s="135">
        <f t="shared" si="25"/>
        <v>1127</v>
      </c>
      <c r="C704" s="210"/>
      <c r="D704" s="211"/>
      <c r="E704" s="211"/>
      <c r="F704" s="212"/>
      <c r="G704" s="213"/>
      <c r="H704" s="216"/>
      <c r="I704" s="216"/>
      <c r="J704" s="11">
        <f t="shared" si="24"/>
        <v>0</v>
      </c>
      <c r="K704" s="171"/>
      <c r="L704" s="134"/>
    </row>
    <row r="705" spans="1:12" s="136" customFormat="1" x14ac:dyDescent="0.25">
      <c r="A705" s="134"/>
      <c r="B705" s="135">
        <f t="shared" si="25"/>
        <v>1128</v>
      </c>
      <c r="C705" s="210"/>
      <c r="D705" s="211"/>
      <c r="E705" s="211"/>
      <c r="F705" s="212"/>
      <c r="G705" s="213"/>
      <c r="H705" s="216"/>
      <c r="I705" s="216"/>
      <c r="J705" s="11">
        <f t="shared" si="24"/>
        <v>0</v>
      </c>
      <c r="K705" s="171"/>
      <c r="L705" s="134"/>
    </row>
    <row r="706" spans="1:12" s="136" customFormat="1" x14ac:dyDescent="0.25">
      <c r="A706" s="134"/>
      <c r="B706" s="135">
        <f t="shared" si="25"/>
        <v>1129</v>
      </c>
      <c r="C706" s="210"/>
      <c r="D706" s="211"/>
      <c r="E706" s="211"/>
      <c r="F706" s="212"/>
      <c r="G706" s="213"/>
      <c r="H706" s="216"/>
      <c r="I706" s="216"/>
      <c r="J706" s="11">
        <f t="shared" si="24"/>
        <v>0</v>
      </c>
      <c r="K706" s="171"/>
      <c r="L706" s="134"/>
    </row>
    <row r="707" spans="1:12" s="136" customFormat="1" x14ac:dyDescent="0.25">
      <c r="A707" s="134"/>
      <c r="B707" s="135">
        <f t="shared" si="25"/>
        <v>1130</v>
      </c>
      <c r="C707" s="210"/>
      <c r="D707" s="211"/>
      <c r="E707" s="211"/>
      <c r="F707" s="212"/>
      <c r="G707" s="213"/>
      <c r="H707" s="216"/>
      <c r="I707" s="216"/>
      <c r="J707" s="11">
        <f t="shared" si="24"/>
        <v>0</v>
      </c>
      <c r="K707" s="171"/>
      <c r="L707" s="134"/>
    </row>
    <row r="708" spans="1:12" s="136" customFormat="1" x14ac:dyDescent="0.25">
      <c r="A708" s="134"/>
      <c r="B708" s="135">
        <f t="shared" si="25"/>
        <v>1131</v>
      </c>
      <c r="C708" s="210"/>
      <c r="D708" s="211"/>
      <c r="E708" s="211"/>
      <c r="F708" s="212"/>
      <c r="G708" s="213"/>
      <c r="H708" s="216"/>
      <c r="I708" s="216"/>
      <c r="J708" s="11">
        <f t="shared" si="24"/>
        <v>0</v>
      </c>
      <c r="K708" s="171"/>
      <c r="L708" s="134"/>
    </row>
    <row r="709" spans="1:12" s="136" customFormat="1" x14ac:dyDescent="0.25">
      <c r="A709" s="134"/>
      <c r="B709" s="135">
        <f t="shared" si="25"/>
        <v>1132</v>
      </c>
      <c r="C709" s="210"/>
      <c r="D709" s="211"/>
      <c r="E709" s="211"/>
      <c r="F709" s="212"/>
      <c r="G709" s="213"/>
      <c r="H709" s="216"/>
      <c r="I709" s="216"/>
      <c r="J709" s="11">
        <f t="shared" si="24"/>
        <v>0</v>
      </c>
      <c r="K709" s="171"/>
      <c r="L709" s="134"/>
    </row>
    <row r="710" spans="1:12" s="136" customFormat="1" x14ac:dyDescent="0.25">
      <c r="A710" s="134"/>
      <c r="B710" s="135">
        <f t="shared" si="25"/>
        <v>1133</v>
      </c>
      <c r="C710" s="210"/>
      <c r="D710" s="211"/>
      <c r="E710" s="211"/>
      <c r="F710" s="212"/>
      <c r="G710" s="213"/>
      <c r="H710" s="216"/>
      <c r="I710" s="216"/>
      <c r="J710" s="11">
        <f t="shared" si="24"/>
        <v>0</v>
      </c>
      <c r="K710" s="171"/>
      <c r="L710" s="134"/>
    </row>
    <row r="711" spans="1:12" s="136" customFormat="1" x14ac:dyDescent="0.25">
      <c r="A711" s="134"/>
      <c r="B711" s="135">
        <f t="shared" si="25"/>
        <v>1134</v>
      </c>
      <c r="C711" s="210"/>
      <c r="D711" s="211"/>
      <c r="E711" s="211"/>
      <c r="F711" s="212"/>
      <c r="G711" s="213"/>
      <c r="H711" s="216"/>
      <c r="I711" s="216"/>
      <c r="J711" s="11">
        <f t="shared" si="24"/>
        <v>0</v>
      </c>
      <c r="K711" s="171"/>
      <c r="L711" s="134"/>
    </row>
    <row r="712" spans="1:12" s="136" customFormat="1" x14ac:dyDescent="0.25">
      <c r="A712" s="134"/>
      <c r="B712" s="135">
        <f t="shared" si="25"/>
        <v>1135</v>
      </c>
      <c r="C712" s="210"/>
      <c r="D712" s="211"/>
      <c r="E712" s="211"/>
      <c r="F712" s="212"/>
      <c r="G712" s="213"/>
      <c r="H712" s="216"/>
      <c r="I712" s="216"/>
      <c r="J712" s="11">
        <f t="shared" si="24"/>
        <v>0</v>
      </c>
      <c r="K712" s="171"/>
      <c r="L712" s="134"/>
    </row>
    <row r="713" spans="1:12" s="136" customFormat="1" x14ac:dyDescent="0.25">
      <c r="A713" s="134"/>
      <c r="B713" s="135">
        <f t="shared" si="25"/>
        <v>1136</v>
      </c>
      <c r="C713" s="210"/>
      <c r="D713" s="211"/>
      <c r="E713" s="211"/>
      <c r="F713" s="212"/>
      <c r="G713" s="213"/>
      <c r="H713" s="216"/>
      <c r="I713" s="216"/>
      <c r="J713" s="11">
        <f t="shared" si="24"/>
        <v>0</v>
      </c>
      <c r="K713" s="171"/>
      <c r="L713" s="134"/>
    </row>
    <row r="714" spans="1:12" s="136" customFormat="1" x14ac:dyDescent="0.25">
      <c r="A714" s="134"/>
      <c r="B714" s="135">
        <f t="shared" si="25"/>
        <v>1137</v>
      </c>
      <c r="C714" s="210"/>
      <c r="D714" s="211"/>
      <c r="E714" s="211"/>
      <c r="F714" s="212"/>
      <c r="G714" s="213"/>
      <c r="H714" s="216"/>
      <c r="I714" s="216"/>
      <c r="J714" s="11">
        <f t="shared" si="24"/>
        <v>0</v>
      </c>
      <c r="K714" s="171"/>
      <c r="L714" s="134"/>
    </row>
    <row r="715" spans="1:12" s="136" customFormat="1" x14ac:dyDescent="0.25">
      <c r="A715" s="134"/>
      <c r="B715" s="135">
        <f t="shared" si="25"/>
        <v>1138</v>
      </c>
      <c r="C715" s="210"/>
      <c r="D715" s="211"/>
      <c r="E715" s="211"/>
      <c r="F715" s="212"/>
      <c r="G715" s="213"/>
      <c r="H715" s="216"/>
      <c r="I715" s="216"/>
      <c r="J715" s="11">
        <f t="shared" si="24"/>
        <v>0</v>
      </c>
      <c r="K715" s="171"/>
      <c r="L715" s="134"/>
    </row>
    <row r="716" spans="1:12" s="136" customFormat="1" x14ac:dyDescent="0.25">
      <c r="A716" s="134"/>
      <c r="B716" s="135">
        <f t="shared" si="25"/>
        <v>1139</v>
      </c>
      <c r="C716" s="210"/>
      <c r="D716" s="211"/>
      <c r="E716" s="211"/>
      <c r="F716" s="212"/>
      <c r="G716" s="213"/>
      <c r="H716" s="216"/>
      <c r="I716" s="216"/>
      <c r="J716" s="11">
        <f t="shared" si="24"/>
        <v>0</v>
      </c>
      <c r="K716" s="171"/>
      <c r="L716" s="134"/>
    </row>
    <row r="717" spans="1:12" s="136" customFormat="1" x14ac:dyDescent="0.25">
      <c r="A717" s="134"/>
      <c r="B717" s="135">
        <f t="shared" si="25"/>
        <v>1140</v>
      </c>
      <c r="C717" s="210"/>
      <c r="D717" s="211"/>
      <c r="E717" s="211"/>
      <c r="F717" s="212"/>
      <c r="G717" s="213"/>
      <c r="H717" s="216"/>
      <c r="I717" s="216"/>
      <c r="J717" s="11">
        <f t="shared" si="24"/>
        <v>0</v>
      </c>
      <c r="K717" s="171"/>
      <c r="L717" s="134"/>
    </row>
    <row r="718" spans="1:12" s="136" customFormat="1" ht="15.75" x14ac:dyDescent="0.25">
      <c r="A718" s="134"/>
      <c r="B718" s="135"/>
      <c r="C718" s="137"/>
      <c r="D718" s="134"/>
      <c r="E718" s="138"/>
      <c r="F718" s="139"/>
      <c r="G718" s="140" t="str">
        <f>C676</f>
        <v>Novembro</v>
      </c>
      <c r="H718" s="141">
        <f>SUM(H676:H717)</f>
        <v>0</v>
      </c>
      <c r="I718" s="141">
        <f>SUM(I676:I717)</f>
        <v>0</v>
      </c>
      <c r="J718" s="141">
        <f>SUM(J678:J717)</f>
        <v>0</v>
      </c>
      <c r="K718" s="142"/>
      <c r="L718" s="134"/>
    </row>
    <row r="719" spans="1:12" s="136" customFormat="1" x14ac:dyDescent="0.25">
      <c r="A719" s="134"/>
      <c r="B719" s="79"/>
      <c r="C719" s="107" t="s">
        <v>187</v>
      </c>
      <c r="D719" s="14"/>
      <c r="E719" s="14"/>
      <c r="F719" s="14"/>
      <c r="G719" s="14"/>
      <c r="H719" s="14"/>
      <c r="I719" s="14"/>
      <c r="J719" s="14"/>
      <c r="K719" s="23"/>
      <c r="L719" s="134"/>
    </row>
    <row r="720" spans="1:12" s="136" customFormat="1" x14ac:dyDescent="0.25">
      <c r="A720" s="134"/>
      <c r="B720" s="201"/>
      <c r="C720" s="349" t="s">
        <v>188</v>
      </c>
      <c r="D720" s="350"/>
      <c r="E720" s="350"/>
      <c r="F720" s="350"/>
      <c r="G720" s="350"/>
      <c r="H720" s="350"/>
      <c r="I720" s="350"/>
      <c r="J720" s="350"/>
      <c r="K720" s="351"/>
      <c r="L720" s="134"/>
    </row>
    <row r="721" spans="1:12" s="136" customFormat="1" x14ac:dyDescent="0.25">
      <c r="A721" s="134"/>
      <c r="B721" s="201"/>
      <c r="C721" s="202"/>
      <c r="D721" s="203"/>
      <c r="E721" s="203"/>
      <c r="F721" s="203"/>
      <c r="G721" s="203"/>
      <c r="H721" s="203"/>
      <c r="I721" s="203"/>
      <c r="J721" s="203"/>
      <c r="K721" s="204"/>
      <c r="L721" s="134"/>
    </row>
    <row r="722" spans="1:12" s="136" customFormat="1" ht="13.5" thickBot="1" x14ac:dyDescent="0.3">
      <c r="A722" s="134"/>
      <c r="B722" s="215"/>
      <c r="C722" s="352"/>
      <c r="D722" s="353"/>
      <c r="E722" s="353"/>
      <c r="F722" s="353"/>
      <c r="G722" s="353"/>
      <c r="H722" s="353"/>
      <c r="I722" s="353"/>
      <c r="J722" s="353"/>
      <c r="K722" s="354"/>
      <c r="L722" s="134"/>
    </row>
    <row r="723" spans="1:12" s="136" customFormat="1" ht="18.75" x14ac:dyDescent="0.25">
      <c r="A723" s="134"/>
      <c r="B723" s="125"/>
      <c r="C723" s="126" t="s">
        <v>152</v>
      </c>
      <c r="D723" s="126"/>
      <c r="E723" s="126"/>
      <c r="F723" s="126"/>
      <c r="G723" s="127"/>
      <c r="H723" s="126"/>
      <c r="I723" s="126"/>
      <c r="J723" s="126"/>
      <c r="K723" s="128"/>
      <c r="L723" s="134"/>
    </row>
    <row r="724" spans="1:12" s="136" customFormat="1" ht="25.5" x14ac:dyDescent="0.25">
      <c r="A724" s="134"/>
      <c r="B724" s="130" t="s">
        <v>165</v>
      </c>
      <c r="C724" s="131" t="s">
        <v>198</v>
      </c>
      <c r="D724" s="131" t="s">
        <v>8</v>
      </c>
      <c r="E724" s="131" t="s">
        <v>7</v>
      </c>
      <c r="F724" s="131" t="s">
        <v>199</v>
      </c>
      <c r="G724" s="131" t="s">
        <v>200</v>
      </c>
      <c r="H724" s="132" t="s">
        <v>201</v>
      </c>
      <c r="I724" s="131" t="s">
        <v>202</v>
      </c>
      <c r="J724" s="131" t="s">
        <v>203</v>
      </c>
      <c r="K724" s="133" t="s">
        <v>6</v>
      </c>
      <c r="L724" s="134"/>
    </row>
    <row r="725" spans="1:12" s="136" customFormat="1" x14ac:dyDescent="0.25">
      <c r="A725" s="134"/>
      <c r="B725" s="135">
        <v>1201</v>
      </c>
      <c r="C725" s="210"/>
      <c r="D725" s="211"/>
      <c r="E725" s="211"/>
      <c r="F725" s="212"/>
      <c r="G725" s="213"/>
      <c r="H725" s="216"/>
      <c r="I725" s="216"/>
      <c r="J725" s="11">
        <f>SUM(H725:I725)</f>
        <v>0</v>
      </c>
      <c r="K725" s="171"/>
      <c r="L725" s="134"/>
    </row>
    <row r="726" spans="1:12" s="136" customFormat="1" x14ac:dyDescent="0.25">
      <c r="A726" s="134"/>
      <c r="B726" s="135">
        <f>B725+1</f>
        <v>1202</v>
      </c>
      <c r="C726" s="210"/>
      <c r="D726" s="211"/>
      <c r="E726" s="211"/>
      <c r="F726" s="212"/>
      <c r="G726" s="213"/>
      <c r="H726" s="216"/>
      <c r="I726" s="216"/>
      <c r="J726" s="11">
        <f t="shared" ref="J726:J764" si="26">SUM(H726:I726)</f>
        <v>0</v>
      </c>
      <c r="K726" s="171"/>
      <c r="L726" s="134"/>
    </row>
    <row r="727" spans="1:12" s="136" customFormat="1" x14ac:dyDescent="0.25">
      <c r="A727" s="134"/>
      <c r="B727" s="135">
        <f t="shared" ref="B727:B764" si="27">B726+1</f>
        <v>1203</v>
      </c>
      <c r="C727" s="210"/>
      <c r="D727" s="211"/>
      <c r="E727" s="211"/>
      <c r="F727" s="212"/>
      <c r="G727" s="213"/>
      <c r="H727" s="216"/>
      <c r="I727" s="216"/>
      <c r="J727" s="11">
        <f t="shared" si="26"/>
        <v>0</v>
      </c>
      <c r="K727" s="171"/>
      <c r="L727" s="134"/>
    </row>
    <row r="728" spans="1:12" s="136" customFormat="1" x14ac:dyDescent="0.25">
      <c r="A728" s="134"/>
      <c r="B728" s="135">
        <f t="shared" si="27"/>
        <v>1204</v>
      </c>
      <c r="C728" s="210"/>
      <c r="D728" s="211"/>
      <c r="E728" s="211"/>
      <c r="F728" s="212"/>
      <c r="G728" s="213"/>
      <c r="H728" s="216"/>
      <c r="I728" s="216"/>
      <c r="J728" s="11">
        <f t="shared" si="26"/>
        <v>0</v>
      </c>
      <c r="K728" s="171"/>
      <c r="L728" s="134"/>
    </row>
    <row r="729" spans="1:12" s="136" customFormat="1" x14ac:dyDescent="0.25">
      <c r="A729" s="134"/>
      <c r="B729" s="135">
        <f t="shared" si="27"/>
        <v>1205</v>
      </c>
      <c r="C729" s="210"/>
      <c r="D729" s="211"/>
      <c r="E729" s="211"/>
      <c r="F729" s="212"/>
      <c r="G729" s="213"/>
      <c r="H729" s="216"/>
      <c r="I729" s="216"/>
      <c r="J729" s="11">
        <f t="shared" si="26"/>
        <v>0</v>
      </c>
      <c r="K729" s="171"/>
      <c r="L729" s="134"/>
    </row>
    <row r="730" spans="1:12" s="136" customFormat="1" x14ac:dyDescent="0.25">
      <c r="A730" s="134"/>
      <c r="B730" s="135">
        <f t="shared" si="27"/>
        <v>1206</v>
      </c>
      <c r="C730" s="210"/>
      <c r="D730" s="211"/>
      <c r="E730" s="211"/>
      <c r="F730" s="212"/>
      <c r="G730" s="213"/>
      <c r="H730" s="216"/>
      <c r="I730" s="216"/>
      <c r="J730" s="11">
        <f t="shared" si="26"/>
        <v>0</v>
      </c>
      <c r="K730" s="171"/>
      <c r="L730" s="134"/>
    </row>
    <row r="731" spans="1:12" s="136" customFormat="1" x14ac:dyDescent="0.25">
      <c r="A731" s="134"/>
      <c r="B731" s="135">
        <f t="shared" si="27"/>
        <v>1207</v>
      </c>
      <c r="C731" s="210"/>
      <c r="D731" s="211"/>
      <c r="E731" s="211"/>
      <c r="F731" s="212"/>
      <c r="G731" s="213"/>
      <c r="H731" s="216"/>
      <c r="I731" s="216"/>
      <c r="J731" s="11">
        <f t="shared" si="26"/>
        <v>0</v>
      </c>
      <c r="K731" s="171"/>
      <c r="L731" s="134"/>
    </row>
    <row r="732" spans="1:12" s="136" customFormat="1" x14ac:dyDescent="0.25">
      <c r="A732" s="134"/>
      <c r="B732" s="135">
        <f t="shared" si="27"/>
        <v>1208</v>
      </c>
      <c r="C732" s="210"/>
      <c r="D732" s="211"/>
      <c r="E732" s="211"/>
      <c r="F732" s="212"/>
      <c r="G732" s="213"/>
      <c r="H732" s="216"/>
      <c r="I732" s="216"/>
      <c r="J732" s="11">
        <f t="shared" si="26"/>
        <v>0</v>
      </c>
      <c r="K732" s="171"/>
      <c r="L732" s="134"/>
    </row>
    <row r="733" spans="1:12" s="136" customFormat="1" x14ac:dyDescent="0.25">
      <c r="A733" s="134"/>
      <c r="B733" s="135">
        <f t="shared" si="27"/>
        <v>1209</v>
      </c>
      <c r="C733" s="210"/>
      <c r="D733" s="211"/>
      <c r="E733" s="211"/>
      <c r="F733" s="212"/>
      <c r="G733" s="213"/>
      <c r="H733" s="216"/>
      <c r="I733" s="216"/>
      <c r="J733" s="11">
        <f t="shared" si="26"/>
        <v>0</v>
      </c>
      <c r="K733" s="171"/>
      <c r="L733" s="134"/>
    </row>
    <row r="734" spans="1:12" s="136" customFormat="1" x14ac:dyDescent="0.25">
      <c r="A734" s="134"/>
      <c r="B734" s="135">
        <f t="shared" si="27"/>
        <v>1210</v>
      </c>
      <c r="C734" s="210"/>
      <c r="D734" s="211"/>
      <c r="E734" s="211"/>
      <c r="F734" s="212"/>
      <c r="G734" s="213"/>
      <c r="H734" s="216"/>
      <c r="I734" s="216"/>
      <c r="J734" s="11">
        <f t="shared" si="26"/>
        <v>0</v>
      </c>
      <c r="K734" s="171"/>
      <c r="L734" s="134"/>
    </row>
    <row r="735" spans="1:12" s="136" customFormat="1" x14ac:dyDescent="0.25">
      <c r="A735" s="134"/>
      <c r="B735" s="135">
        <f t="shared" si="27"/>
        <v>1211</v>
      </c>
      <c r="C735" s="210"/>
      <c r="D735" s="211"/>
      <c r="E735" s="211"/>
      <c r="F735" s="212"/>
      <c r="G735" s="213"/>
      <c r="H735" s="216"/>
      <c r="I735" s="216"/>
      <c r="J735" s="11">
        <f t="shared" si="26"/>
        <v>0</v>
      </c>
      <c r="K735" s="171"/>
      <c r="L735" s="134"/>
    </row>
    <row r="736" spans="1:12" s="136" customFormat="1" x14ac:dyDescent="0.25">
      <c r="A736" s="134"/>
      <c r="B736" s="135">
        <f t="shared" si="27"/>
        <v>1212</v>
      </c>
      <c r="C736" s="210"/>
      <c r="D736" s="211"/>
      <c r="E736" s="211"/>
      <c r="F736" s="212"/>
      <c r="G736" s="213"/>
      <c r="H736" s="216"/>
      <c r="I736" s="216"/>
      <c r="J736" s="11">
        <f t="shared" si="26"/>
        <v>0</v>
      </c>
      <c r="K736" s="171"/>
      <c r="L736" s="134"/>
    </row>
    <row r="737" spans="1:12" s="136" customFormat="1" x14ac:dyDescent="0.25">
      <c r="A737" s="134"/>
      <c r="B737" s="135">
        <f t="shared" si="27"/>
        <v>1213</v>
      </c>
      <c r="C737" s="210"/>
      <c r="D737" s="211"/>
      <c r="E737" s="211"/>
      <c r="F737" s="212"/>
      <c r="G737" s="213"/>
      <c r="H737" s="216"/>
      <c r="I737" s="216"/>
      <c r="J737" s="11">
        <f t="shared" si="26"/>
        <v>0</v>
      </c>
      <c r="K737" s="171"/>
      <c r="L737" s="134"/>
    </row>
    <row r="738" spans="1:12" s="136" customFormat="1" x14ac:dyDescent="0.25">
      <c r="A738" s="134"/>
      <c r="B738" s="135">
        <f t="shared" si="27"/>
        <v>1214</v>
      </c>
      <c r="C738" s="210"/>
      <c r="D738" s="211"/>
      <c r="E738" s="211"/>
      <c r="F738" s="212"/>
      <c r="G738" s="213"/>
      <c r="H738" s="216"/>
      <c r="I738" s="216"/>
      <c r="J738" s="11">
        <f t="shared" si="26"/>
        <v>0</v>
      </c>
      <c r="K738" s="171"/>
      <c r="L738" s="134"/>
    </row>
    <row r="739" spans="1:12" s="136" customFormat="1" x14ac:dyDescent="0.25">
      <c r="A739" s="134"/>
      <c r="B739" s="135">
        <f t="shared" si="27"/>
        <v>1215</v>
      </c>
      <c r="C739" s="210"/>
      <c r="D739" s="211"/>
      <c r="E739" s="211"/>
      <c r="F739" s="212"/>
      <c r="G739" s="213"/>
      <c r="H739" s="216"/>
      <c r="I739" s="216"/>
      <c r="J739" s="11">
        <f t="shared" si="26"/>
        <v>0</v>
      </c>
      <c r="K739" s="171"/>
      <c r="L739" s="134"/>
    </row>
    <row r="740" spans="1:12" s="136" customFormat="1" x14ac:dyDescent="0.25">
      <c r="A740" s="134"/>
      <c r="B740" s="135">
        <f t="shared" si="27"/>
        <v>1216</v>
      </c>
      <c r="C740" s="210"/>
      <c r="D740" s="211"/>
      <c r="E740" s="211"/>
      <c r="F740" s="212"/>
      <c r="G740" s="213"/>
      <c r="H740" s="216"/>
      <c r="I740" s="216"/>
      <c r="J740" s="11">
        <f t="shared" si="26"/>
        <v>0</v>
      </c>
      <c r="K740" s="171"/>
      <c r="L740" s="134"/>
    </row>
    <row r="741" spans="1:12" s="136" customFormat="1" x14ac:dyDescent="0.25">
      <c r="A741" s="134"/>
      <c r="B741" s="135">
        <f t="shared" si="27"/>
        <v>1217</v>
      </c>
      <c r="C741" s="210"/>
      <c r="D741" s="211"/>
      <c r="E741" s="211"/>
      <c r="F741" s="212"/>
      <c r="G741" s="213"/>
      <c r="H741" s="216"/>
      <c r="I741" s="216"/>
      <c r="J741" s="11">
        <f t="shared" si="26"/>
        <v>0</v>
      </c>
      <c r="K741" s="171"/>
      <c r="L741" s="134"/>
    </row>
    <row r="742" spans="1:12" s="136" customFormat="1" x14ac:dyDescent="0.25">
      <c r="A742" s="134"/>
      <c r="B742" s="135">
        <f t="shared" si="27"/>
        <v>1218</v>
      </c>
      <c r="C742" s="210"/>
      <c r="D742" s="211"/>
      <c r="E742" s="211"/>
      <c r="F742" s="212"/>
      <c r="G742" s="213"/>
      <c r="H742" s="216"/>
      <c r="I742" s="216"/>
      <c r="J742" s="11">
        <f t="shared" si="26"/>
        <v>0</v>
      </c>
      <c r="K742" s="171"/>
      <c r="L742" s="134"/>
    </row>
    <row r="743" spans="1:12" s="136" customFormat="1" x14ac:dyDescent="0.25">
      <c r="A743" s="134"/>
      <c r="B743" s="135">
        <f t="shared" si="27"/>
        <v>1219</v>
      </c>
      <c r="C743" s="210"/>
      <c r="D743" s="211"/>
      <c r="E743" s="211"/>
      <c r="F743" s="212"/>
      <c r="G743" s="213"/>
      <c r="H743" s="216"/>
      <c r="I743" s="216"/>
      <c r="J743" s="11">
        <f t="shared" si="26"/>
        <v>0</v>
      </c>
      <c r="K743" s="171"/>
      <c r="L743" s="134"/>
    </row>
    <row r="744" spans="1:12" s="136" customFormat="1" x14ac:dyDescent="0.25">
      <c r="A744" s="134"/>
      <c r="B744" s="135">
        <f t="shared" si="27"/>
        <v>1220</v>
      </c>
      <c r="C744" s="210"/>
      <c r="D744" s="211"/>
      <c r="E744" s="211"/>
      <c r="F744" s="212"/>
      <c r="G744" s="213"/>
      <c r="H744" s="216"/>
      <c r="I744" s="216"/>
      <c r="J744" s="11">
        <f t="shared" si="26"/>
        <v>0</v>
      </c>
      <c r="K744" s="171"/>
      <c r="L744" s="134"/>
    </row>
    <row r="745" spans="1:12" s="136" customFormat="1" x14ac:dyDescent="0.25">
      <c r="A745" s="134"/>
      <c r="B745" s="135">
        <f t="shared" si="27"/>
        <v>1221</v>
      </c>
      <c r="C745" s="210"/>
      <c r="D745" s="211"/>
      <c r="E745" s="211"/>
      <c r="F745" s="212"/>
      <c r="G745" s="213"/>
      <c r="H745" s="216"/>
      <c r="I745" s="216"/>
      <c r="J745" s="11">
        <f t="shared" si="26"/>
        <v>0</v>
      </c>
      <c r="K745" s="171"/>
      <c r="L745" s="134"/>
    </row>
    <row r="746" spans="1:12" s="136" customFormat="1" x14ac:dyDescent="0.25">
      <c r="A746" s="134"/>
      <c r="B746" s="135">
        <f t="shared" si="27"/>
        <v>1222</v>
      </c>
      <c r="C746" s="210"/>
      <c r="D746" s="211"/>
      <c r="E746" s="211"/>
      <c r="F746" s="212"/>
      <c r="G746" s="213"/>
      <c r="H746" s="216"/>
      <c r="I746" s="216"/>
      <c r="J746" s="11">
        <f t="shared" si="26"/>
        <v>0</v>
      </c>
      <c r="K746" s="171"/>
      <c r="L746" s="134"/>
    </row>
    <row r="747" spans="1:12" s="136" customFormat="1" x14ac:dyDescent="0.25">
      <c r="A747" s="134"/>
      <c r="B747" s="135">
        <f t="shared" si="27"/>
        <v>1223</v>
      </c>
      <c r="C747" s="210"/>
      <c r="D747" s="211"/>
      <c r="E747" s="211"/>
      <c r="F747" s="212"/>
      <c r="G747" s="213"/>
      <c r="H747" s="216"/>
      <c r="I747" s="216"/>
      <c r="J747" s="11">
        <f t="shared" si="26"/>
        <v>0</v>
      </c>
      <c r="K747" s="171"/>
      <c r="L747" s="134"/>
    </row>
    <row r="748" spans="1:12" s="136" customFormat="1" x14ac:dyDescent="0.25">
      <c r="A748" s="134"/>
      <c r="B748" s="135">
        <f t="shared" si="27"/>
        <v>1224</v>
      </c>
      <c r="C748" s="210"/>
      <c r="D748" s="211"/>
      <c r="E748" s="211"/>
      <c r="F748" s="212"/>
      <c r="G748" s="213"/>
      <c r="H748" s="216"/>
      <c r="I748" s="216"/>
      <c r="J748" s="11">
        <f t="shared" si="26"/>
        <v>0</v>
      </c>
      <c r="K748" s="171"/>
      <c r="L748" s="134"/>
    </row>
    <row r="749" spans="1:12" s="136" customFormat="1" x14ac:dyDescent="0.25">
      <c r="A749" s="134"/>
      <c r="B749" s="135">
        <f t="shared" si="27"/>
        <v>1225</v>
      </c>
      <c r="C749" s="210"/>
      <c r="D749" s="211"/>
      <c r="E749" s="211"/>
      <c r="F749" s="212"/>
      <c r="G749" s="213"/>
      <c r="H749" s="216"/>
      <c r="I749" s="216"/>
      <c r="J749" s="11">
        <f t="shared" si="26"/>
        <v>0</v>
      </c>
      <c r="K749" s="171"/>
      <c r="L749" s="134"/>
    </row>
    <row r="750" spans="1:12" s="136" customFormat="1" x14ac:dyDescent="0.25">
      <c r="A750" s="134"/>
      <c r="B750" s="135">
        <f t="shared" si="27"/>
        <v>1226</v>
      </c>
      <c r="C750" s="210"/>
      <c r="D750" s="211"/>
      <c r="E750" s="211"/>
      <c r="F750" s="212"/>
      <c r="G750" s="213"/>
      <c r="H750" s="216"/>
      <c r="I750" s="216"/>
      <c r="J750" s="11">
        <f t="shared" si="26"/>
        <v>0</v>
      </c>
      <c r="K750" s="171"/>
      <c r="L750" s="134"/>
    </row>
    <row r="751" spans="1:12" s="136" customFormat="1" x14ac:dyDescent="0.25">
      <c r="A751" s="134"/>
      <c r="B751" s="135">
        <f t="shared" si="27"/>
        <v>1227</v>
      </c>
      <c r="C751" s="210"/>
      <c r="D751" s="211"/>
      <c r="E751" s="211"/>
      <c r="F751" s="212"/>
      <c r="G751" s="213"/>
      <c r="H751" s="216"/>
      <c r="I751" s="216"/>
      <c r="J751" s="11">
        <f t="shared" si="26"/>
        <v>0</v>
      </c>
      <c r="K751" s="171"/>
      <c r="L751" s="134"/>
    </row>
    <row r="752" spans="1:12" s="136" customFormat="1" x14ac:dyDescent="0.25">
      <c r="A752" s="134"/>
      <c r="B752" s="135">
        <f t="shared" si="27"/>
        <v>1228</v>
      </c>
      <c r="C752" s="210"/>
      <c r="D752" s="211"/>
      <c r="E752" s="211"/>
      <c r="F752" s="212"/>
      <c r="G752" s="213"/>
      <c r="H752" s="216"/>
      <c r="I752" s="216"/>
      <c r="J752" s="11">
        <f t="shared" si="26"/>
        <v>0</v>
      </c>
      <c r="K752" s="171"/>
      <c r="L752" s="134"/>
    </row>
    <row r="753" spans="1:12" s="136" customFormat="1" x14ac:dyDescent="0.25">
      <c r="A753" s="134"/>
      <c r="B753" s="135">
        <f t="shared" si="27"/>
        <v>1229</v>
      </c>
      <c r="C753" s="210"/>
      <c r="D753" s="211"/>
      <c r="E753" s="211"/>
      <c r="F753" s="212"/>
      <c r="G753" s="213"/>
      <c r="H753" s="216"/>
      <c r="I753" s="216"/>
      <c r="J753" s="11">
        <f t="shared" si="26"/>
        <v>0</v>
      </c>
      <c r="K753" s="171"/>
      <c r="L753" s="134"/>
    </row>
    <row r="754" spans="1:12" s="136" customFormat="1" x14ac:dyDescent="0.25">
      <c r="A754" s="134"/>
      <c r="B754" s="135">
        <f t="shared" si="27"/>
        <v>1230</v>
      </c>
      <c r="C754" s="210"/>
      <c r="D754" s="211"/>
      <c r="E754" s="211"/>
      <c r="F754" s="212"/>
      <c r="G754" s="213"/>
      <c r="H754" s="216"/>
      <c r="I754" s="216"/>
      <c r="J754" s="11">
        <f t="shared" si="26"/>
        <v>0</v>
      </c>
      <c r="K754" s="171"/>
      <c r="L754" s="134"/>
    </row>
    <row r="755" spans="1:12" s="136" customFormat="1" x14ac:dyDescent="0.25">
      <c r="A755" s="134"/>
      <c r="B755" s="135">
        <f t="shared" si="27"/>
        <v>1231</v>
      </c>
      <c r="C755" s="210"/>
      <c r="D755" s="211"/>
      <c r="E755" s="211"/>
      <c r="F755" s="212"/>
      <c r="G755" s="213"/>
      <c r="H755" s="216"/>
      <c r="I755" s="216"/>
      <c r="J755" s="11">
        <f t="shared" si="26"/>
        <v>0</v>
      </c>
      <c r="K755" s="171"/>
      <c r="L755" s="134"/>
    </row>
    <row r="756" spans="1:12" s="136" customFormat="1" x14ac:dyDescent="0.25">
      <c r="A756" s="134"/>
      <c r="B756" s="135">
        <f t="shared" si="27"/>
        <v>1232</v>
      </c>
      <c r="C756" s="210"/>
      <c r="D756" s="211"/>
      <c r="E756" s="211"/>
      <c r="F756" s="212"/>
      <c r="G756" s="213"/>
      <c r="H756" s="216"/>
      <c r="I756" s="216"/>
      <c r="J756" s="11">
        <f t="shared" si="26"/>
        <v>0</v>
      </c>
      <c r="K756" s="171"/>
      <c r="L756" s="134"/>
    </row>
    <row r="757" spans="1:12" s="136" customFormat="1" x14ac:dyDescent="0.25">
      <c r="A757" s="134"/>
      <c r="B757" s="135">
        <f t="shared" si="27"/>
        <v>1233</v>
      </c>
      <c r="C757" s="210"/>
      <c r="D757" s="211"/>
      <c r="E757" s="211"/>
      <c r="F757" s="212"/>
      <c r="G757" s="213"/>
      <c r="H757" s="216"/>
      <c r="I757" s="216"/>
      <c r="J757" s="11">
        <f t="shared" si="26"/>
        <v>0</v>
      </c>
      <c r="K757" s="171"/>
      <c r="L757" s="134"/>
    </row>
    <row r="758" spans="1:12" s="136" customFormat="1" x14ac:dyDescent="0.25">
      <c r="A758" s="134"/>
      <c r="B758" s="135">
        <f t="shared" si="27"/>
        <v>1234</v>
      </c>
      <c r="C758" s="210"/>
      <c r="D758" s="211"/>
      <c r="E758" s="211"/>
      <c r="F758" s="212"/>
      <c r="G758" s="213"/>
      <c r="H758" s="216"/>
      <c r="I758" s="216"/>
      <c r="J758" s="11">
        <f t="shared" si="26"/>
        <v>0</v>
      </c>
      <c r="K758" s="171"/>
      <c r="L758" s="134"/>
    </row>
    <row r="759" spans="1:12" s="136" customFormat="1" x14ac:dyDescent="0.25">
      <c r="A759" s="134"/>
      <c r="B759" s="135">
        <f t="shared" si="27"/>
        <v>1235</v>
      </c>
      <c r="C759" s="210"/>
      <c r="D759" s="211"/>
      <c r="E759" s="211"/>
      <c r="F759" s="212"/>
      <c r="G759" s="213"/>
      <c r="H759" s="216"/>
      <c r="I759" s="216"/>
      <c r="J759" s="11">
        <f t="shared" si="26"/>
        <v>0</v>
      </c>
      <c r="K759" s="171"/>
      <c r="L759" s="134"/>
    </row>
    <row r="760" spans="1:12" s="136" customFormat="1" x14ac:dyDescent="0.25">
      <c r="A760" s="134"/>
      <c r="B760" s="135">
        <f t="shared" si="27"/>
        <v>1236</v>
      </c>
      <c r="C760" s="210"/>
      <c r="D760" s="211"/>
      <c r="E760" s="211"/>
      <c r="F760" s="212"/>
      <c r="G760" s="213"/>
      <c r="H760" s="216"/>
      <c r="I760" s="216"/>
      <c r="J760" s="11">
        <f t="shared" si="26"/>
        <v>0</v>
      </c>
      <c r="K760" s="171"/>
      <c r="L760" s="134"/>
    </row>
    <row r="761" spans="1:12" s="136" customFormat="1" x14ac:dyDescent="0.25">
      <c r="A761" s="134"/>
      <c r="B761" s="135">
        <f t="shared" si="27"/>
        <v>1237</v>
      </c>
      <c r="C761" s="210"/>
      <c r="D761" s="211"/>
      <c r="E761" s="211"/>
      <c r="F761" s="212"/>
      <c r="G761" s="213"/>
      <c r="H761" s="216"/>
      <c r="I761" s="216"/>
      <c r="J761" s="11">
        <f t="shared" si="26"/>
        <v>0</v>
      </c>
      <c r="K761" s="171"/>
      <c r="L761" s="134"/>
    </row>
    <row r="762" spans="1:12" s="136" customFormat="1" x14ac:dyDescent="0.25">
      <c r="A762" s="134"/>
      <c r="B762" s="135">
        <f t="shared" si="27"/>
        <v>1238</v>
      </c>
      <c r="C762" s="210"/>
      <c r="D762" s="211"/>
      <c r="E762" s="211"/>
      <c r="F762" s="212"/>
      <c r="G762" s="213"/>
      <c r="H762" s="216"/>
      <c r="I762" s="216"/>
      <c r="J762" s="11">
        <f t="shared" si="26"/>
        <v>0</v>
      </c>
      <c r="K762" s="171"/>
      <c r="L762" s="134"/>
    </row>
    <row r="763" spans="1:12" s="136" customFormat="1" x14ac:dyDescent="0.25">
      <c r="A763" s="134"/>
      <c r="B763" s="135">
        <f t="shared" si="27"/>
        <v>1239</v>
      </c>
      <c r="C763" s="210"/>
      <c r="D763" s="211"/>
      <c r="E763" s="211"/>
      <c r="F763" s="212"/>
      <c r="G763" s="213"/>
      <c r="H763" s="216"/>
      <c r="I763" s="216"/>
      <c r="J763" s="11">
        <f t="shared" si="26"/>
        <v>0</v>
      </c>
      <c r="K763" s="171"/>
      <c r="L763" s="134"/>
    </row>
    <row r="764" spans="1:12" s="136" customFormat="1" x14ac:dyDescent="0.25">
      <c r="A764" s="134"/>
      <c r="B764" s="135">
        <f t="shared" si="27"/>
        <v>1240</v>
      </c>
      <c r="C764" s="210"/>
      <c r="D764" s="211"/>
      <c r="E764" s="211"/>
      <c r="F764" s="212"/>
      <c r="G764" s="213"/>
      <c r="H764" s="216"/>
      <c r="I764" s="216"/>
      <c r="J764" s="11">
        <f t="shared" si="26"/>
        <v>0</v>
      </c>
      <c r="K764" s="171"/>
      <c r="L764" s="134"/>
    </row>
    <row r="765" spans="1:12" ht="15.75" x14ac:dyDescent="0.25">
      <c r="A765" s="14"/>
      <c r="B765" s="135"/>
      <c r="C765" s="134"/>
      <c r="D765" s="134"/>
      <c r="E765" s="138"/>
      <c r="F765" s="139"/>
      <c r="G765" s="140" t="str">
        <f>C723</f>
        <v>Dezembro</v>
      </c>
      <c r="H765" s="141">
        <f>SUM(H723:H764)</f>
        <v>0</v>
      </c>
      <c r="I765" s="141">
        <f>SUM(I723:I764)</f>
        <v>0</v>
      </c>
      <c r="J765" s="141">
        <f>SUM(J725:J764)</f>
        <v>0</v>
      </c>
      <c r="K765" s="142"/>
      <c r="L765" s="14"/>
    </row>
    <row r="766" spans="1:12" ht="15.75" x14ac:dyDescent="0.25">
      <c r="A766" s="14"/>
      <c r="B766" s="88"/>
      <c r="C766" s="159"/>
      <c r="D766" s="159"/>
      <c r="E766" s="159"/>
      <c r="F766" s="159"/>
      <c r="G766" s="148" t="s">
        <v>35</v>
      </c>
      <c r="H766" s="149">
        <f>SUM(H671,H718,H765)</f>
        <v>0</v>
      </c>
      <c r="I766" s="149">
        <f>SUM(I671,I718,I765)</f>
        <v>0</v>
      </c>
      <c r="J766" s="149">
        <f>SUM(J671,J718,J765)</f>
        <v>0</v>
      </c>
      <c r="K766" s="160"/>
      <c r="L766" s="14"/>
    </row>
    <row r="767" spans="1:12" ht="15.75" x14ac:dyDescent="0.25">
      <c r="A767" s="14"/>
      <c r="B767" s="161"/>
      <c r="C767" s="162"/>
      <c r="D767" s="162"/>
      <c r="E767" s="162"/>
      <c r="F767" s="162"/>
      <c r="G767" s="156" t="s">
        <v>148</v>
      </c>
      <c r="H767" s="157">
        <f>SUM(H624,H766)</f>
        <v>0</v>
      </c>
      <c r="I767" s="157">
        <f>SUM(I624,I766)</f>
        <v>0</v>
      </c>
      <c r="J767" s="157">
        <f>SUM(J624,J766)</f>
        <v>0</v>
      </c>
      <c r="K767" s="163"/>
      <c r="L767" s="14"/>
    </row>
    <row r="768" spans="1:12" ht="15.75" x14ac:dyDescent="0.25">
      <c r="A768" s="14"/>
      <c r="B768" s="164"/>
      <c r="C768" s="165"/>
      <c r="D768" s="165"/>
      <c r="E768" s="165"/>
      <c r="F768" s="165"/>
      <c r="G768" s="166"/>
      <c r="H768" s="8">
        <f>SUM(H244,H291,H338,H386,H433,H480,H529,H576,H623,H671,H718,H765)</f>
        <v>0</v>
      </c>
      <c r="I768" s="8">
        <f>SUM(I244,I291,I338,I386,I433,I480,I529,I576,I623,I671,I718,I765)</f>
        <v>0</v>
      </c>
      <c r="J768" s="8">
        <f>SUM(J244,J291,J338,J386,J433,J480,J529,J576,J623,J671,J718,J765)</f>
        <v>0</v>
      </c>
      <c r="K768" s="167"/>
      <c r="L768" s="14"/>
    </row>
    <row r="769" spans="1:12" x14ac:dyDescent="0.25">
      <c r="A769" s="14"/>
      <c r="B769" s="79"/>
      <c r="C769" s="107" t="s">
        <v>187</v>
      </c>
      <c r="D769" s="14"/>
      <c r="E769" s="14"/>
      <c r="F769" s="14"/>
      <c r="G769" s="14"/>
      <c r="H769" s="14"/>
      <c r="I769" s="14"/>
      <c r="J769" s="14"/>
      <c r="K769" s="23"/>
      <c r="L769" s="14"/>
    </row>
    <row r="770" spans="1:12" x14ac:dyDescent="0.25">
      <c r="A770" s="14"/>
      <c r="B770" s="201"/>
      <c r="C770" s="349" t="s">
        <v>188</v>
      </c>
      <c r="D770" s="350"/>
      <c r="E770" s="350"/>
      <c r="F770" s="350"/>
      <c r="G770" s="350"/>
      <c r="H770" s="350"/>
      <c r="I770" s="350"/>
      <c r="J770" s="350"/>
      <c r="K770" s="351"/>
      <c r="L770" s="14"/>
    </row>
    <row r="771" spans="1:12" x14ac:dyDescent="0.25">
      <c r="A771" s="14"/>
      <c r="B771" s="201"/>
      <c r="C771" s="202" t="s">
        <v>188</v>
      </c>
      <c r="D771" s="203"/>
      <c r="E771" s="203"/>
      <c r="F771" s="203"/>
      <c r="G771" s="203"/>
      <c r="H771" s="203"/>
      <c r="I771" s="203"/>
      <c r="J771" s="203"/>
      <c r="K771" s="204"/>
      <c r="L771" s="14"/>
    </row>
    <row r="772" spans="1:12" ht="13.5" thickBot="1" x14ac:dyDescent="0.3">
      <c r="A772" s="14"/>
      <c r="B772" s="215"/>
      <c r="C772" s="352" t="s">
        <v>188</v>
      </c>
      <c r="D772" s="353"/>
      <c r="E772" s="353"/>
      <c r="F772" s="353"/>
      <c r="G772" s="353"/>
      <c r="H772" s="353"/>
      <c r="I772" s="353"/>
      <c r="J772" s="353"/>
      <c r="K772" s="354"/>
      <c r="L772" s="14"/>
    </row>
    <row r="773" spans="1:12" x14ac:dyDescent="0.25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 x14ac:dyDescent="0.25"/>
    <row r="775" spans="1:12" x14ac:dyDescent="0.25"/>
    <row r="776" spans="1:12" x14ac:dyDescent="0.25"/>
    <row r="777" spans="1:12" x14ac:dyDescent="0.25"/>
    <row r="778" spans="1:12" x14ac:dyDescent="0.25"/>
    <row r="779" spans="1:12" x14ac:dyDescent="0.25"/>
    <row r="780" spans="1:12" x14ac:dyDescent="0.25"/>
    <row r="781" spans="1:12" x14ac:dyDescent="0.25"/>
    <row r="782" spans="1:12" x14ac:dyDescent="0.25"/>
    <row r="783" spans="1:12" x14ac:dyDescent="0.25"/>
    <row r="784" spans="1:12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</sheetData>
  <sheetProtection sheet="1" selectLockedCells="1"/>
  <sortState xmlns:xlrd2="http://schemas.microsoft.com/office/spreadsheetml/2017/richdata2" ref="C202:I204">
    <sortCondition ref="G202:G204"/>
  </sortState>
  <mergeCells count="35">
    <mergeCell ref="C154:K154"/>
    <mergeCell ref="C197:K197"/>
    <mergeCell ref="C248:K248"/>
    <mergeCell ref="C390:K390"/>
    <mergeCell ref="C435:K435"/>
    <mergeCell ref="C437:K437"/>
    <mergeCell ref="E78:H78"/>
    <mergeCell ref="C152:K152"/>
    <mergeCell ref="C153:K153"/>
    <mergeCell ref="C155:K155"/>
    <mergeCell ref="C156:K156"/>
    <mergeCell ref="C246:K246"/>
    <mergeCell ref="C195:K195"/>
    <mergeCell ref="C196:K196"/>
    <mergeCell ref="C198:K198"/>
    <mergeCell ref="C199:K199"/>
    <mergeCell ref="C293:K293"/>
    <mergeCell ref="C295:K295"/>
    <mergeCell ref="C341:K341"/>
    <mergeCell ref="C343:K343"/>
    <mergeCell ref="C388:K388"/>
    <mergeCell ref="C484:K484"/>
    <mergeCell ref="C486:K486"/>
    <mergeCell ref="C531:K531"/>
    <mergeCell ref="C533:K533"/>
    <mergeCell ref="C578:K578"/>
    <mergeCell ref="C720:K720"/>
    <mergeCell ref="C722:K722"/>
    <mergeCell ref="C770:K770"/>
    <mergeCell ref="C772:K772"/>
    <mergeCell ref="C580:K580"/>
    <mergeCell ref="C626:K626"/>
    <mergeCell ref="C628:K628"/>
    <mergeCell ref="C673:K673"/>
    <mergeCell ref="C675:K675"/>
  </mergeCells>
  <phoneticPr fontId="15" type="noConversion"/>
  <conditionalFormatting sqref="A20:I20 B123:K151 A123:A156 L123:XFD156">
    <cfRule type="cellIs" dxfId="116" priority="17" operator="lessThan">
      <formula>0</formula>
    </cfRule>
  </conditionalFormatting>
  <conditionalFormatting sqref="A766:I767 K766:XFD767 J766:J768 B768:I768 K768 A768:A772 L768:XFD772">
    <cfRule type="cellIs" dxfId="115" priority="32" operator="lessThan">
      <formula>0</formula>
    </cfRule>
  </conditionalFormatting>
  <conditionalFormatting sqref="A2:XFD6 J7:XFD9 A7:F17 L10:XFD17 B13:K16 F17:K17 A18:XFD19 J20:XFD21 F20:F30 C21:D21 A21:B30 K22:XFD22 C22:C27 J23:XFD26 D23:E27 G27:I27 K27:XFD27 C28:D30 G28:XFD30 A31:XFD65 A66:I66">
    <cfRule type="cellIs" dxfId="114" priority="116" operator="lessThan">
      <formula>0</formula>
    </cfRule>
  </conditionalFormatting>
  <conditionalFormatting sqref="A200:XFD244">
    <cfRule type="cellIs" dxfId="113" priority="88" operator="lessThan">
      <formula>0</formula>
    </cfRule>
  </conditionalFormatting>
  <conditionalFormatting sqref="A344:XFD386">
    <cfRule type="cellIs" dxfId="112" priority="29" operator="lessThan">
      <formula>0</formula>
    </cfRule>
  </conditionalFormatting>
  <conditionalFormatting sqref="A391:XFD433">
    <cfRule type="cellIs" dxfId="111" priority="28" operator="lessThan">
      <formula>0</formula>
    </cfRule>
  </conditionalFormatting>
  <conditionalFormatting sqref="A438:XFD482">
    <cfRule type="cellIs" dxfId="110" priority="27" operator="lessThan">
      <formula>0</formula>
    </cfRule>
  </conditionalFormatting>
  <conditionalFormatting sqref="A487:XFD529">
    <cfRule type="cellIs" dxfId="109" priority="26" operator="lessThan">
      <formula>0</formula>
    </cfRule>
  </conditionalFormatting>
  <conditionalFormatting sqref="A534:XFD576">
    <cfRule type="cellIs" dxfId="108" priority="25" operator="lessThan">
      <formula>0</formula>
    </cfRule>
  </conditionalFormatting>
  <conditionalFormatting sqref="A629:XFD671">
    <cfRule type="cellIs" dxfId="107" priority="23" operator="lessThan">
      <formula>0</formula>
    </cfRule>
  </conditionalFormatting>
  <conditionalFormatting sqref="A676:XFD718">
    <cfRule type="cellIs" dxfId="106" priority="22" operator="lessThan">
      <formula>0</formula>
    </cfRule>
  </conditionalFormatting>
  <conditionalFormatting sqref="A723:XFD765">
    <cfRule type="cellIs" dxfId="105" priority="21" operator="lessThan">
      <formula>0</formula>
    </cfRule>
  </conditionalFormatting>
  <conditionalFormatting sqref="B293:C295">
    <cfRule type="cellIs" dxfId="104" priority="113" operator="lessThan">
      <formula>0</formula>
    </cfRule>
  </conditionalFormatting>
  <conditionalFormatting sqref="B341:C343">
    <cfRule type="cellIs" dxfId="103" priority="111" operator="lessThan">
      <formula>0</formula>
    </cfRule>
  </conditionalFormatting>
  <conditionalFormatting sqref="B388:C390">
    <cfRule type="cellIs" dxfId="102" priority="109" operator="lessThan">
      <formula>0</formula>
    </cfRule>
  </conditionalFormatting>
  <conditionalFormatting sqref="B435:C437">
    <cfRule type="cellIs" dxfId="101" priority="107" operator="lessThan">
      <formula>0</formula>
    </cfRule>
  </conditionalFormatting>
  <conditionalFormatting sqref="B484:C486">
    <cfRule type="cellIs" dxfId="100" priority="105" operator="lessThan">
      <formula>0</formula>
    </cfRule>
  </conditionalFormatting>
  <conditionalFormatting sqref="B531:C533">
    <cfRule type="cellIs" dxfId="99" priority="103" operator="lessThan">
      <formula>0</formula>
    </cfRule>
  </conditionalFormatting>
  <conditionalFormatting sqref="B578:C580">
    <cfRule type="cellIs" dxfId="98" priority="101" operator="lessThan">
      <formula>0</formula>
    </cfRule>
  </conditionalFormatting>
  <conditionalFormatting sqref="B626:C628">
    <cfRule type="cellIs" dxfId="97" priority="99" operator="lessThan">
      <formula>0</formula>
    </cfRule>
  </conditionalFormatting>
  <conditionalFormatting sqref="B673:C675">
    <cfRule type="cellIs" dxfId="96" priority="97" operator="lessThan">
      <formula>0</formula>
    </cfRule>
  </conditionalFormatting>
  <conditionalFormatting sqref="B720:C722">
    <cfRule type="cellIs" dxfId="95" priority="95" operator="lessThan">
      <formula>0</formula>
    </cfRule>
  </conditionalFormatting>
  <conditionalFormatting sqref="B770:C772">
    <cfRule type="cellIs" dxfId="94" priority="93" operator="lessThan">
      <formula>0</formula>
    </cfRule>
  </conditionalFormatting>
  <conditionalFormatting sqref="B245:K245 B246:C248">
    <cfRule type="cellIs" dxfId="93" priority="114" operator="lessThan">
      <formula>0</formula>
    </cfRule>
  </conditionalFormatting>
  <conditionalFormatting sqref="B296:K338">
    <cfRule type="cellIs" dxfId="92" priority="30" operator="lessThan">
      <formula>0</formula>
    </cfRule>
  </conditionalFormatting>
  <conditionalFormatting sqref="B340:K340">
    <cfRule type="cellIs" dxfId="91" priority="110" operator="lessThan">
      <formula>0</formula>
    </cfRule>
  </conditionalFormatting>
  <conditionalFormatting sqref="B387:K387">
    <cfRule type="cellIs" dxfId="90" priority="108" operator="lessThan">
      <formula>0</formula>
    </cfRule>
  </conditionalFormatting>
  <conditionalFormatting sqref="B434:K434">
    <cfRule type="cellIs" dxfId="89" priority="106" operator="lessThan">
      <formula>0</formula>
    </cfRule>
  </conditionalFormatting>
  <conditionalFormatting sqref="B483:K483">
    <cfRule type="cellIs" dxfId="88" priority="104" operator="lessThan">
      <formula>0</formula>
    </cfRule>
  </conditionalFormatting>
  <conditionalFormatting sqref="B530:K530">
    <cfRule type="cellIs" dxfId="87" priority="102" operator="lessThan">
      <formula>0</formula>
    </cfRule>
  </conditionalFormatting>
  <conditionalFormatting sqref="B577:K577">
    <cfRule type="cellIs" dxfId="86" priority="100" operator="lessThan">
      <formula>0</formula>
    </cfRule>
  </conditionalFormatting>
  <conditionalFormatting sqref="B625:K625">
    <cfRule type="cellIs" dxfId="85" priority="98" operator="lessThan">
      <formula>0</formula>
    </cfRule>
  </conditionalFormatting>
  <conditionalFormatting sqref="B672:K672">
    <cfRule type="cellIs" dxfId="84" priority="96" operator="lessThan">
      <formula>0</formula>
    </cfRule>
  </conditionalFormatting>
  <conditionalFormatting sqref="B719:K719">
    <cfRule type="cellIs" dxfId="83" priority="94" operator="lessThan">
      <formula>0</formula>
    </cfRule>
  </conditionalFormatting>
  <conditionalFormatting sqref="B769:K769">
    <cfRule type="cellIs" dxfId="82" priority="92" operator="lessThan">
      <formula>0</formula>
    </cfRule>
  </conditionalFormatting>
  <conditionalFormatting sqref="B249:XFD290">
    <cfRule type="cellIs" dxfId="81" priority="31" operator="lessThan">
      <formula>0</formula>
    </cfRule>
  </conditionalFormatting>
  <conditionalFormatting sqref="B581:XFD623">
    <cfRule type="cellIs" dxfId="80" priority="24" operator="lessThan">
      <formula>0</formula>
    </cfRule>
  </conditionalFormatting>
  <conditionalFormatting sqref="C151:J151 B152:C156">
    <cfRule type="cellIs" dxfId="79" priority="117" operator="lessThan">
      <formula>0</formula>
    </cfRule>
  </conditionalFormatting>
  <conditionalFormatting sqref="C194:J194 A195:C199">
    <cfRule type="cellIs" dxfId="78" priority="143" operator="lessThan">
      <formula>0</formula>
    </cfRule>
  </conditionalFormatting>
  <conditionalFormatting sqref="C292:J292">
    <cfRule type="cellIs" dxfId="77" priority="112" operator="lessThan">
      <formula>0</formula>
    </cfRule>
  </conditionalFormatting>
  <conditionalFormatting sqref="G22:G27">
    <cfRule type="cellIs" dxfId="76" priority="2" operator="lessThan">
      <formula>0</formula>
    </cfRule>
  </conditionalFormatting>
  <conditionalFormatting sqref="G7:H9">
    <cfRule type="cellIs" dxfId="75" priority="6" operator="lessThan">
      <formula>0</formula>
    </cfRule>
  </conditionalFormatting>
  <conditionalFormatting sqref="H23:H27">
    <cfRule type="cellIs" dxfId="74" priority="15" operator="lessThan">
      <formula>0</formula>
    </cfRule>
  </conditionalFormatting>
  <conditionalFormatting sqref="H23:I23 I24:I27">
    <cfRule type="cellIs" dxfId="73" priority="16" operator="lessThan">
      <formula>0</formula>
    </cfRule>
  </conditionalFormatting>
  <conditionalFormatting sqref="J66:K67 D67:I67 B67:C70 D68:G68 K68 D69:K70 C71:E73 B71:B74 F71:K74 D75:I77 B75:C79 J75:K79 D78:E78 I78 D79:I79 A80:XFD122 A157:XFD192 A193:L194 M193:XFD199 L245:XFD248 A245:A343 B291:K292 L291:XFD338 B339:XFD339 A387:A390 L387:XFD390 A434:A437 L434:XFD437 A483:A486 L483:XFD486 A530:A533 L530:XFD533 L577:XFD580 A577:A623 A624:XFD624 A625:A628 L625:XFD628 A672:A675 L672:XFD675 A719:A722 L719:XFD722 A773:XFD1048576">
    <cfRule type="cellIs" dxfId="72" priority="198" operator="lessThan">
      <formula>0</formula>
    </cfRule>
  </conditionalFormatting>
  <conditionalFormatting sqref="K66:XFD79 A67:B79 L195:L199 L340:XFD343">
    <cfRule type="cellIs" dxfId="71" priority="247" operator="lessThan">
      <formula>0</formula>
    </cfRule>
  </conditionalFormatting>
  <dataValidations count="1">
    <dataValidation type="list" allowBlank="1" showInputMessage="1" showErrorMessage="1" sqref="E20" xr:uid="{DFF70449-FD34-4C64-A939-F9355B40D61E}">
      <formula1>"1º Trimestre,2º Trimestre,3º Trimestre,4º Trimestre"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useFirstPageNumber="1" r:id="rId1"/>
  <headerFooter>
    <oddHeader>&amp;F</oddHeader>
    <oddFooter>&amp;A&amp;RPágina &amp;P</oddFooter>
  </headerFooter>
  <rowBreaks count="14" manualBreakCount="14">
    <brk id="80" max="11" man="1"/>
    <brk id="158" max="11" man="1"/>
    <brk id="200" max="11" man="1"/>
    <brk id="248" max="11" man="1"/>
    <brk id="295" max="11" man="1"/>
    <brk id="343" max="11" man="1"/>
    <brk id="390" max="11" man="1"/>
    <brk id="437" max="11" man="1"/>
    <brk id="486" max="11" man="1"/>
    <brk id="533" max="11" man="1"/>
    <brk id="580" max="11" man="1"/>
    <brk id="628" max="11" man="1"/>
    <brk id="675" max="11" man="1"/>
    <brk id="72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E5986F7-123C-49B2-820F-06E35C7FA3BD}">
          <x14:formula1>
            <xm:f>Dados!$E$4:$E$33</xm:f>
          </x14:formula1>
          <xm:sqref>D393:D432 D204:D243 D631:D670 D251:D290 D298:D337 D346:D385 D678:D717 D489:D528 D440:D479 D536:D575 D583:D622 D725:D764</xm:sqref>
        </x14:dataValidation>
        <x14:dataValidation type="list" allowBlank="1" showInputMessage="1" showErrorMessage="1" xr:uid="{139BF7DE-DB1B-44AD-A5E3-D8AC089C2981}">
          <x14:formula1>
            <xm:f>Dados!$A$4:$A$36</xm:f>
          </x14:formula1>
          <xm:sqref>E7</xm:sqref>
        </x14:dataValidation>
        <x14:dataValidation type="list" allowBlank="1" showInputMessage="1" showErrorMessage="1" xr:uid="{3D40FAEA-81AB-4779-AE03-A2D08868E8B7}">
          <x14:formula1>
            <xm:f>Dados!$B$4:$B$14</xm:f>
          </x14:formula1>
          <xm:sqref>E9</xm:sqref>
        </x14:dataValidation>
        <x14:dataValidation type="list" allowBlank="1" showInputMessage="1" showErrorMessage="1" xr:uid="{BA350B62-48CE-4B4F-8114-C4690FEBB595}">
          <x14:formula1>
            <xm:f>Dados!$C$4:$C$53</xm:f>
          </x14:formula1>
          <xm:sqref>K536:K575 K20:K30 K14:K18 K6:K9 K186:K192 K145:K148 K94:K100 K103:K110 K138:K141 K113:K122 K84:K91 K131:K134 K178:K183 K170:K175 K162:K167 K725:K764 K583:K622 K440:K479 K489:K528 K678:K717 K346:K385 K298:K337 K251:K290 K631:K670 K393:K432 K204:K243 K126:K127</xm:sqref>
        </x14:dataValidation>
        <x14:dataValidation type="list" allowBlank="1" showInputMessage="1" showErrorMessage="1" xr:uid="{796006AD-A23E-4A70-AF2E-A1199EE8E39A}">
          <x14:formula1>
            <xm:f>Dados!$D$4:$D$23</xm:f>
          </x14:formula1>
          <xm:sqref>E204:E243 E678:E717 E251:E290 E298:E337 E346:E385 E393:E432 E489:E528 E440:E479 E536:E575 E583:E622 E631:E670 E725:E764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3250-EB04-4484-81FB-5ECB593FDB64}">
  <sheetPr>
    <pageSetUpPr fitToPage="1"/>
  </sheetPr>
  <dimension ref="A1:Q793"/>
  <sheetViews>
    <sheetView showGridLines="0" zoomScaleNormal="100" zoomScaleSheetLayoutView="100" workbookViewId="0">
      <selection activeCell="E14" sqref="E14"/>
    </sheetView>
  </sheetViews>
  <sheetFormatPr defaultColWidth="0" defaultRowHeight="12.75" zeroHeight="1" x14ac:dyDescent="0.25"/>
  <cols>
    <col min="1" max="1" width="2.28515625" style="16" customWidth="1"/>
    <col min="2" max="2" width="5.5703125" style="168" customWidth="1"/>
    <col min="3" max="10" width="17.28515625" style="16" customWidth="1"/>
    <col min="11" max="11" width="5.5703125" style="16" customWidth="1"/>
    <col min="12" max="12" width="2.28515625" style="16" customWidth="1"/>
    <col min="13" max="17" width="18.140625" style="16" hidden="1" customWidth="1"/>
    <col min="18" max="16384" width="9.140625" style="16" hidden="1"/>
  </cols>
  <sheetData>
    <row r="1" spans="1:15" ht="13.5" thickBot="1" x14ac:dyDescent="0.3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23.25" x14ac:dyDescent="0.25">
      <c r="A2" s="14"/>
      <c r="B2" s="17"/>
      <c r="C2" s="18" t="s">
        <v>204</v>
      </c>
      <c r="D2" s="19"/>
      <c r="E2" s="19"/>
      <c r="F2" s="19"/>
      <c r="G2" s="19"/>
      <c r="H2" s="19"/>
      <c r="I2" s="19"/>
      <c r="J2" s="19"/>
      <c r="K2" s="20"/>
      <c r="L2" s="14"/>
      <c r="M2" s="21"/>
      <c r="N2" s="21"/>
      <c r="O2" s="21"/>
    </row>
    <row r="3" spans="1:15" x14ac:dyDescent="0.25">
      <c r="A3" s="14"/>
      <c r="B3" s="22"/>
      <c r="C3" s="14"/>
      <c r="D3" s="14"/>
      <c r="E3" s="14"/>
      <c r="F3" s="14"/>
      <c r="G3" s="14"/>
      <c r="H3" s="14"/>
      <c r="I3" s="14"/>
      <c r="J3" s="14"/>
      <c r="K3" s="23"/>
      <c r="L3" s="14"/>
      <c r="M3" s="21"/>
      <c r="N3" s="21"/>
      <c r="O3" s="21"/>
    </row>
    <row r="4" spans="1:15" ht="21" x14ac:dyDescent="0.25">
      <c r="A4" s="14"/>
      <c r="B4" s="24"/>
      <c r="C4" s="25" t="s">
        <v>112</v>
      </c>
      <c r="D4" s="26"/>
      <c r="E4" s="26"/>
      <c r="F4" s="26"/>
      <c r="G4" s="26"/>
      <c r="H4" s="26"/>
      <c r="I4" s="26"/>
      <c r="J4" s="26"/>
      <c r="K4" s="27"/>
      <c r="L4" s="14"/>
      <c r="M4" s="21"/>
      <c r="N4" s="21"/>
      <c r="O4" s="21"/>
    </row>
    <row r="5" spans="1:15" ht="15.75" x14ac:dyDescent="0.25">
      <c r="A5" s="14"/>
      <c r="B5" s="28"/>
      <c r="C5" s="29" t="s">
        <v>113</v>
      </c>
      <c r="D5" s="29"/>
      <c r="E5" s="29"/>
      <c r="F5" s="29"/>
      <c r="G5" s="29"/>
      <c r="H5" s="29"/>
      <c r="I5" s="29"/>
      <c r="J5" s="29"/>
      <c r="K5" s="30"/>
      <c r="L5" s="31"/>
      <c r="M5" s="32"/>
      <c r="N5" s="32"/>
      <c r="O5" s="32"/>
    </row>
    <row r="6" spans="1:15" x14ac:dyDescent="0.25">
      <c r="A6" s="14"/>
      <c r="B6" s="33"/>
      <c r="C6" s="34" t="s">
        <v>114</v>
      </c>
      <c r="D6" s="35"/>
      <c r="E6" s="13" t="s">
        <v>205</v>
      </c>
      <c r="F6" s="39"/>
      <c r="G6" s="39"/>
      <c r="H6" s="39"/>
      <c r="I6" s="39"/>
      <c r="J6" s="39"/>
      <c r="K6" s="46"/>
      <c r="L6" s="14"/>
      <c r="M6" s="36"/>
      <c r="N6" s="37"/>
      <c r="O6" s="38"/>
    </row>
    <row r="7" spans="1:15" x14ac:dyDescent="0.25">
      <c r="A7" s="14"/>
      <c r="B7" s="33"/>
      <c r="C7" s="31" t="s">
        <v>116</v>
      </c>
      <c r="D7" s="39"/>
      <c r="E7" s="170" t="s">
        <v>51</v>
      </c>
      <c r="F7" s="170"/>
      <c r="G7" s="34" t="s">
        <v>117</v>
      </c>
      <c r="H7" s="34"/>
      <c r="I7" s="274">
        <f>SUM(J85:J86,J95,J104:J105,J114)</f>
        <v>0</v>
      </c>
      <c r="J7" s="34"/>
      <c r="K7" s="40"/>
      <c r="L7" s="14"/>
      <c r="M7" s="36"/>
      <c r="N7" s="37"/>
      <c r="O7" s="38"/>
    </row>
    <row r="8" spans="1:15" x14ac:dyDescent="0.25">
      <c r="A8" s="14"/>
      <c r="B8" s="33"/>
      <c r="C8" s="31" t="s">
        <v>118</v>
      </c>
      <c r="D8" s="39"/>
      <c r="E8" s="170"/>
      <c r="F8" s="170"/>
      <c r="G8" s="34" t="s">
        <v>119</v>
      </c>
      <c r="H8" s="34"/>
      <c r="I8" s="274">
        <f>SUM(J87,J96,J106,J115)</f>
        <v>0</v>
      </c>
      <c r="J8" s="34"/>
      <c r="K8" s="40"/>
      <c r="L8" s="14"/>
      <c r="M8" s="36"/>
      <c r="N8" s="37"/>
      <c r="O8" s="38"/>
    </row>
    <row r="9" spans="1:15" x14ac:dyDescent="0.25">
      <c r="A9" s="14"/>
      <c r="B9" s="33"/>
      <c r="C9" s="31" t="s">
        <v>120</v>
      </c>
      <c r="D9" s="35"/>
      <c r="E9" s="172">
        <v>2025</v>
      </c>
      <c r="F9" s="170"/>
      <c r="G9" s="34" t="s">
        <v>121</v>
      </c>
      <c r="H9" s="34"/>
      <c r="I9" s="274">
        <f>I768</f>
        <v>0</v>
      </c>
      <c r="J9" s="34"/>
      <c r="K9" s="40"/>
      <c r="L9" s="14"/>
      <c r="M9" s="36"/>
      <c r="N9" s="37"/>
      <c r="O9" s="38"/>
    </row>
    <row r="10" spans="1:15" x14ac:dyDescent="0.25">
      <c r="A10" s="14"/>
      <c r="B10" s="33"/>
      <c r="C10" s="34"/>
      <c r="D10" s="35"/>
      <c r="E10" s="13"/>
      <c r="F10" s="39"/>
      <c r="G10" s="41" t="s">
        <v>122</v>
      </c>
      <c r="H10" s="14"/>
      <c r="I10" s="277">
        <f>I7+I8-I9</f>
        <v>0</v>
      </c>
      <c r="J10" s="14"/>
      <c r="K10" s="23"/>
      <c r="L10" s="14"/>
      <c r="M10" s="36"/>
      <c r="N10" s="37"/>
      <c r="O10" s="38"/>
    </row>
    <row r="11" spans="1:15" x14ac:dyDescent="0.25">
      <c r="A11" s="14"/>
      <c r="B11" s="33"/>
      <c r="C11" s="34"/>
      <c r="D11" s="35"/>
      <c r="E11" s="13"/>
      <c r="F11" s="39"/>
      <c r="G11" s="41"/>
      <c r="H11" s="14"/>
      <c r="I11" s="42"/>
      <c r="J11" s="14"/>
      <c r="K11" s="23"/>
      <c r="L11" s="14"/>
      <c r="M11" s="36"/>
      <c r="N11" s="37"/>
      <c r="O11" s="38"/>
    </row>
    <row r="12" spans="1:15" x14ac:dyDescent="0.25">
      <c r="A12" s="14"/>
      <c r="B12" s="33"/>
      <c r="C12" s="34"/>
      <c r="D12" s="35"/>
      <c r="E12" s="13"/>
      <c r="F12" s="39"/>
      <c r="G12" s="41"/>
      <c r="H12" s="14"/>
      <c r="I12" s="42"/>
      <c r="J12" s="14"/>
      <c r="K12" s="23"/>
      <c r="L12" s="14"/>
      <c r="M12" s="36"/>
      <c r="N12" s="37"/>
      <c r="O12" s="38"/>
    </row>
    <row r="13" spans="1:15" ht="15.75" x14ac:dyDescent="0.25">
      <c r="A13" s="14"/>
      <c r="B13" s="43"/>
      <c r="C13" s="44" t="s">
        <v>123</v>
      </c>
      <c r="D13" s="44"/>
      <c r="E13" s="44"/>
      <c r="F13" s="44"/>
      <c r="G13" s="44"/>
      <c r="H13" s="44"/>
      <c r="I13" s="44"/>
      <c r="J13" s="44"/>
      <c r="K13" s="45"/>
      <c r="L13" s="14"/>
      <c r="M13" s="36"/>
      <c r="N13" s="37"/>
      <c r="O13" s="38"/>
    </row>
    <row r="14" spans="1:15" x14ac:dyDescent="0.25">
      <c r="A14" s="14"/>
      <c r="B14" s="33"/>
      <c r="C14" s="31" t="s">
        <v>124</v>
      </c>
      <c r="D14" s="35"/>
      <c r="E14" s="173"/>
      <c r="F14" s="174"/>
      <c r="G14" s="31" t="s">
        <v>125</v>
      </c>
      <c r="H14" s="35"/>
      <c r="I14" s="173"/>
      <c r="J14" s="174"/>
      <c r="K14" s="171"/>
      <c r="L14" s="14"/>
      <c r="M14" s="36"/>
      <c r="N14" s="37"/>
      <c r="O14" s="38"/>
    </row>
    <row r="15" spans="1:15" x14ac:dyDescent="0.25">
      <c r="A15" s="14"/>
      <c r="B15" s="33"/>
      <c r="C15" s="31" t="s">
        <v>126</v>
      </c>
      <c r="D15" s="35"/>
      <c r="E15" s="173"/>
      <c r="F15" s="174"/>
      <c r="G15" s="31" t="s">
        <v>127</v>
      </c>
      <c r="H15" s="35"/>
      <c r="I15" s="173"/>
      <c r="J15" s="174"/>
      <c r="K15" s="171"/>
      <c r="L15" s="14"/>
      <c r="M15" s="36"/>
      <c r="N15" s="37"/>
      <c r="O15" s="38"/>
    </row>
    <row r="16" spans="1:15" x14ac:dyDescent="0.25">
      <c r="A16" s="14"/>
      <c r="B16" s="33"/>
      <c r="C16" s="31" t="s">
        <v>128</v>
      </c>
      <c r="D16" s="35"/>
      <c r="E16" s="173"/>
      <c r="F16" s="174"/>
      <c r="G16" s="31" t="s">
        <v>129</v>
      </c>
      <c r="H16" s="35"/>
      <c r="I16" s="173"/>
      <c r="J16" s="174"/>
      <c r="K16" s="171"/>
      <c r="L16" s="14"/>
      <c r="M16" s="36"/>
      <c r="N16" s="37"/>
      <c r="O16" s="38"/>
    </row>
    <row r="17" spans="1:15" x14ac:dyDescent="0.25">
      <c r="A17" s="14"/>
      <c r="B17" s="33"/>
      <c r="C17" s="14"/>
      <c r="D17" s="14"/>
      <c r="E17" s="14"/>
      <c r="F17" s="14"/>
      <c r="G17" s="14"/>
      <c r="H17" s="14"/>
      <c r="I17" s="14"/>
      <c r="J17" s="14"/>
      <c r="K17" s="46"/>
      <c r="L17" s="14"/>
      <c r="M17" s="36"/>
      <c r="N17" s="37"/>
      <c r="O17" s="38"/>
    </row>
    <row r="18" spans="1:15" x14ac:dyDescent="0.25">
      <c r="A18" s="14"/>
      <c r="B18" s="33"/>
      <c r="C18" s="34"/>
      <c r="D18" s="35"/>
      <c r="E18" s="47"/>
      <c r="F18" s="35"/>
      <c r="G18" s="35"/>
      <c r="H18" s="35"/>
      <c r="I18" s="35"/>
      <c r="J18" s="35"/>
      <c r="K18" s="46"/>
      <c r="L18" s="35"/>
      <c r="M18" s="32"/>
      <c r="N18" s="37"/>
      <c r="O18" s="38"/>
    </row>
    <row r="19" spans="1:15" ht="15.75" x14ac:dyDescent="0.25">
      <c r="A19" s="14"/>
      <c r="B19" s="43"/>
      <c r="C19" s="44" t="s">
        <v>130</v>
      </c>
      <c r="D19" s="44"/>
      <c r="E19" s="44"/>
      <c r="F19" s="44"/>
      <c r="G19" s="44"/>
      <c r="H19" s="44"/>
      <c r="I19" s="44"/>
      <c r="J19" s="44"/>
      <c r="K19" s="45"/>
      <c r="L19" s="31"/>
      <c r="M19" s="32"/>
      <c r="N19" s="32"/>
      <c r="O19" s="32"/>
    </row>
    <row r="20" spans="1:15" x14ac:dyDescent="0.25">
      <c r="A20" s="14"/>
      <c r="B20" s="33"/>
      <c r="C20" s="34" t="s">
        <v>131</v>
      </c>
      <c r="D20" s="14"/>
      <c r="E20" s="175"/>
      <c r="F20" s="174"/>
      <c r="G20" s="34" t="s">
        <v>132</v>
      </c>
      <c r="H20" s="14"/>
      <c r="I20" s="176"/>
      <c r="J20" s="174"/>
      <c r="K20" s="171"/>
      <c r="L20" s="14"/>
      <c r="M20" s="32"/>
      <c r="N20" s="37"/>
      <c r="O20" s="38"/>
    </row>
    <row r="21" spans="1:15" x14ac:dyDescent="0.25">
      <c r="A21" s="14"/>
      <c r="B21" s="33"/>
      <c r="C21" s="34"/>
      <c r="D21" s="14"/>
      <c r="E21" s="14"/>
      <c r="F21" s="35"/>
      <c r="G21" s="14"/>
      <c r="H21" s="14"/>
      <c r="I21" s="14"/>
      <c r="J21" s="35"/>
      <c r="K21" s="46"/>
      <c r="L21" s="14"/>
      <c r="M21" s="32"/>
      <c r="N21" s="37"/>
      <c r="O21" s="38"/>
    </row>
    <row r="22" spans="1:15" x14ac:dyDescent="0.25">
      <c r="A22" s="14"/>
      <c r="B22" s="33"/>
      <c r="C22" s="34" t="s">
        <v>133</v>
      </c>
      <c r="D22" s="14"/>
      <c r="E22" s="14"/>
      <c r="F22" s="35"/>
      <c r="G22" s="34" t="s">
        <v>134</v>
      </c>
      <c r="H22" s="14"/>
      <c r="I22" s="14"/>
      <c r="J22" s="14"/>
      <c r="K22" s="46"/>
      <c r="L22" s="14"/>
      <c r="M22" s="32"/>
      <c r="N22" s="37"/>
      <c r="O22" s="38"/>
    </row>
    <row r="23" spans="1:15" x14ac:dyDescent="0.25">
      <c r="A23" s="14"/>
      <c r="B23" s="33"/>
      <c r="C23" s="47" t="s">
        <v>14</v>
      </c>
      <c r="D23" s="14"/>
      <c r="E23" s="275">
        <f>I33</f>
        <v>0</v>
      </c>
      <c r="F23" s="35"/>
      <c r="G23" s="47" t="s">
        <v>14</v>
      </c>
      <c r="H23" s="14"/>
      <c r="I23" s="275">
        <f>SUM(J85:J87)</f>
        <v>0</v>
      </c>
      <c r="J23" s="35"/>
      <c r="K23" s="46"/>
      <c r="L23" s="14"/>
      <c r="M23" s="32"/>
      <c r="N23" s="37"/>
      <c r="O23" s="38"/>
    </row>
    <row r="24" spans="1:15" x14ac:dyDescent="0.25">
      <c r="A24" s="14"/>
      <c r="B24" s="33"/>
      <c r="C24" s="47" t="s">
        <v>21</v>
      </c>
      <c r="D24" s="14"/>
      <c r="E24" s="275">
        <f>I34</f>
        <v>0</v>
      </c>
      <c r="F24" s="35"/>
      <c r="G24" s="47" t="s">
        <v>21</v>
      </c>
      <c r="H24" s="14"/>
      <c r="I24" s="275">
        <f>SUM(J95:J96)</f>
        <v>0</v>
      </c>
      <c r="J24" s="35"/>
      <c r="K24" s="46"/>
      <c r="L24" s="14"/>
      <c r="M24" s="32"/>
      <c r="N24" s="37"/>
      <c r="O24" s="38"/>
    </row>
    <row r="25" spans="1:15" x14ac:dyDescent="0.25">
      <c r="A25" s="14"/>
      <c r="B25" s="33"/>
      <c r="C25" s="47" t="s">
        <v>28</v>
      </c>
      <c r="D25" s="14"/>
      <c r="E25" s="275">
        <f>I35</f>
        <v>0</v>
      </c>
      <c r="F25" s="35"/>
      <c r="G25" s="47" t="s">
        <v>28</v>
      </c>
      <c r="H25" s="14"/>
      <c r="I25" s="275">
        <f>SUM(J104:J106)</f>
        <v>0</v>
      </c>
      <c r="J25" s="35"/>
      <c r="K25" s="46"/>
      <c r="L25" s="14"/>
      <c r="M25" s="32"/>
      <c r="N25" s="37"/>
      <c r="O25" s="38"/>
    </row>
    <row r="26" spans="1:15" x14ac:dyDescent="0.25">
      <c r="A26" s="14"/>
      <c r="B26" s="33"/>
      <c r="C26" s="47" t="s">
        <v>35</v>
      </c>
      <c r="D26" s="14"/>
      <c r="E26" s="275">
        <f>I36</f>
        <v>0</v>
      </c>
      <c r="F26" s="35"/>
      <c r="G26" s="47" t="s">
        <v>35</v>
      </c>
      <c r="H26" s="14"/>
      <c r="I26" s="275">
        <f>SUM(J114:J115)</f>
        <v>0</v>
      </c>
      <c r="J26" s="41"/>
      <c r="K26" s="46"/>
      <c r="L26" s="14"/>
      <c r="M26" s="32"/>
      <c r="N26" s="37"/>
      <c r="O26" s="38"/>
    </row>
    <row r="27" spans="1:15" x14ac:dyDescent="0.25">
      <c r="A27" s="14"/>
      <c r="B27" s="33"/>
      <c r="C27" s="34" t="s">
        <v>135</v>
      </c>
      <c r="D27" s="14"/>
      <c r="E27" s="276">
        <f>SUM(E23:E26)</f>
        <v>0</v>
      </c>
      <c r="F27" s="35"/>
      <c r="G27" s="34" t="s">
        <v>135</v>
      </c>
      <c r="H27" s="14"/>
      <c r="I27" s="276">
        <f>SUM(I23:I26)</f>
        <v>0</v>
      </c>
      <c r="J27" s="14"/>
      <c r="K27" s="46"/>
      <c r="L27" s="14"/>
      <c r="M27" s="32"/>
      <c r="N27" s="37"/>
      <c r="O27" s="38"/>
    </row>
    <row r="28" spans="1:15" x14ac:dyDescent="0.25">
      <c r="A28" s="14"/>
      <c r="B28" s="33"/>
      <c r="C28" s="34"/>
      <c r="D28" s="14"/>
      <c r="E28" s="14"/>
      <c r="F28" s="35"/>
      <c r="G28" s="41" t="s">
        <v>136</v>
      </c>
      <c r="H28" s="14"/>
      <c r="I28" s="277">
        <f>I27-E27</f>
        <v>0</v>
      </c>
      <c r="J28" s="35"/>
      <c r="K28" s="46"/>
      <c r="L28" s="14"/>
      <c r="M28" s="32"/>
      <c r="N28" s="37"/>
      <c r="O28" s="38"/>
    </row>
    <row r="29" spans="1:15" x14ac:dyDescent="0.25">
      <c r="A29" s="14"/>
      <c r="B29" s="33"/>
      <c r="C29" s="34"/>
      <c r="D29" s="14"/>
      <c r="E29" s="14"/>
      <c r="F29" s="35"/>
      <c r="G29" s="41"/>
      <c r="H29" s="14"/>
      <c r="I29" s="48"/>
      <c r="J29" s="35"/>
      <c r="K29" s="46"/>
      <c r="L29" s="14"/>
      <c r="M29" s="32"/>
      <c r="N29" s="37"/>
      <c r="O29" s="38"/>
    </row>
    <row r="30" spans="1:15" x14ac:dyDescent="0.25">
      <c r="A30" s="14"/>
      <c r="B30" s="33"/>
      <c r="C30" s="34"/>
      <c r="D30" s="14"/>
      <c r="E30" s="14"/>
      <c r="F30" s="35"/>
      <c r="G30" s="34"/>
      <c r="H30" s="14"/>
      <c r="I30" s="13"/>
      <c r="J30" s="35"/>
      <c r="K30" s="46"/>
      <c r="L30" s="14"/>
      <c r="M30" s="32"/>
      <c r="N30" s="37"/>
      <c r="O30" s="38"/>
    </row>
    <row r="31" spans="1:15" s="53" customFormat="1" ht="21" x14ac:dyDescent="0.25">
      <c r="A31" s="297"/>
      <c r="B31" s="49"/>
      <c r="C31" s="50" t="s">
        <v>137</v>
      </c>
      <c r="D31" s="51"/>
      <c r="E31" s="51"/>
      <c r="F31" s="51"/>
      <c r="G31" s="51"/>
      <c r="H31" s="51"/>
      <c r="I31" s="51"/>
      <c r="J31" s="51"/>
      <c r="K31" s="52"/>
      <c r="L31" s="297"/>
      <c r="M31" s="298"/>
      <c r="N31" s="298"/>
      <c r="O31" s="298"/>
    </row>
    <row r="32" spans="1:15" s="58" customFormat="1" ht="15.75" x14ac:dyDescent="0.25">
      <c r="A32" s="297"/>
      <c r="B32" s="54"/>
      <c r="C32" s="55"/>
      <c r="D32" s="56" t="s">
        <v>138</v>
      </c>
      <c r="E32" s="56" t="s">
        <v>113</v>
      </c>
      <c r="F32" s="56" t="s">
        <v>135</v>
      </c>
      <c r="G32" s="56"/>
      <c r="H32" s="56" t="s">
        <v>138</v>
      </c>
      <c r="I32" s="56" t="s">
        <v>113</v>
      </c>
      <c r="J32" s="56" t="s">
        <v>135</v>
      </c>
      <c r="K32" s="57"/>
      <c r="L32" s="297"/>
      <c r="M32" s="298"/>
      <c r="N32" s="298"/>
      <c r="O32" s="298"/>
    </row>
    <row r="33" spans="1:12" x14ac:dyDescent="0.25">
      <c r="A33" s="14"/>
      <c r="B33" s="59"/>
      <c r="C33" s="60" t="s">
        <v>139</v>
      </c>
      <c r="D33" s="61">
        <f>$H$244</f>
        <v>0</v>
      </c>
      <c r="E33" s="61">
        <f>$I$244</f>
        <v>0</v>
      </c>
      <c r="F33" s="62">
        <f>SUM(D33:E33)</f>
        <v>0</v>
      </c>
      <c r="G33" s="60" t="s">
        <v>14</v>
      </c>
      <c r="H33" s="61">
        <f>$H$339</f>
        <v>0</v>
      </c>
      <c r="I33" s="61">
        <f>$I$339</f>
        <v>0</v>
      </c>
      <c r="J33" s="63">
        <f>SUM(H33:I33)</f>
        <v>0</v>
      </c>
      <c r="K33" s="64"/>
      <c r="L33" s="14"/>
    </row>
    <row r="34" spans="1:12" x14ac:dyDescent="0.25">
      <c r="A34" s="14"/>
      <c r="B34" s="59"/>
      <c r="C34" s="60" t="s">
        <v>140</v>
      </c>
      <c r="D34" s="61">
        <f>$H$291</f>
        <v>0</v>
      </c>
      <c r="E34" s="61">
        <f>$I$291</f>
        <v>0</v>
      </c>
      <c r="F34" s="62">
        <f t="shared" ref="F34:F44" si="0">SUM(D34:E34)</f>
        <v>0</v>
      </c>
      <c r="G34" s="60" t="s">
        <v>21</v>
      </c>
      <c r="H34" s="61">
        <f>$H$481</f>
        <v>0</v>
      </c>
      <c r="I34" s="61">
        <f>$I$481</f>
        <v>0</v>
      </c>
      <c r="J34" s="63">
        <f t="shared" ref="J34:J36" si="1">SUM(H34:I34)</f>
        <v>0</v>
      </c>
      <c r="K34" s="65"/>
      <c r="L34" s="14"/>
    </row>
    <row r="35" spans="1:12" x14ac:dyDescent="0.25">
      <c r="A35" s="14"/>
      <c r="B35" s="59"/>
      <c r="C35" s="60" t="s">
        <v>141</v>
      </c>
      <c r="D35" s="61">
        <f>$H$338</f>
        <v>0</v>
      </c>
      <c r="E35" s="61">
        <f>$I$338</f>
        <v>0</v>
      </c>
      <c r="F35" s="62">
        <f t="shared" si="0"/>
        <v>0</v>
      </c>
      <c r="G35" s="60" t="s">
        <v>28</v>
      </c>
      <c r="H35" s="61">
        <f>$H$624</f>
        <v>0</v>
      </c>
      <c r="I35" s="61">
        <f>$I$624</f>
        <v>0</v>
      </c>
      <c r="J35" s="63">
        <f t="shared" si="1"/>
        <v>0</v>
      </c>
      <c r="K35" s="65"/>
      <c r="L35" s="14"/>
    </row>
    <row r="36" spans="1:12" x14ac:dyDescent="0.25">
      <c r="A36" s="14"/>
      <c r="B36" s="59"/>
      <c r="C36" s="60" t="s">
        <v>142</v>
      </c>
      <c r="D36" s="61">
        <f>$H$386</f>
        <v>0</v>
      </c>
      <c r="E36" s="61">
        <f>$I$386</f>
        <v>0</v>
      </c>
      <c r="F36" s="62">
        <f t="shared" si="0"/>
        <v>0</v>
      </c>
      <c r="G36" s="60" t="s">
        <v>35</v>
      </c>
      <c r="H36" s="61">
        <f>$H$766</f>
        <v>0</v>
      </c>
      <c r="I36" s="61">
        <f>$I$766</f>
        <v>0</v>
      </c>
      <c r="J36" s="63">
        <f t="shared" si="1"/>
        <v>0</v>
      </c>
      <c r="K36" s="65"/>
      <c r="L36" s="14"/>
    </row>
    <row r="37" spans="1:12" x14ac:dyDescent="0.25">
      <c r="A37" s="14"/>
      <c r="B37" s="59"/>
      <c r="C37" s="60" t="s">
        <v>143</v>
      </c>
      <c r="D37" s="61">
        <f>$H$433</f>
        <v>0</v>
      </c>
      <c r="E37" s="61">
        <f>$I$433</f>
        <v>0</v>
      </c>
      <c r="F37" s="62">
        <f t="shared" si="0"/>
        <v>0</v>
      </c>
      <c r="G37" s="66" t="s">
        <v>135</v>
      </c>
      <c r="H37" s="67">
        <f>SUM(H33:H36)</f>
        <v>0</v>
      </c>
      <c r="I37" s="68">
        <f>SUM(I33:I36)</f>
        <v>0</v>
      </c>
      <c r="J37" s="69">
        <f>SUM(J33:J36)</f>
        <v>0</v>
      </c>
      <c r="K37" s="65"/>
      <c r="L37" s="14"/>
    </row>
    <row r="38" spans="1:12" x14ac:dyDescent="0.25">
      <c r="A38" s="14"/>
      <c r="B38" s="59"/>
      <c r="C38" s="60" t="s">
        <v>144</v>
      </c>
      <c r="D38" s="61">
        <f>$H$480</f>
        <v>0</v>
      </c>
      <c r="E38" s="61">
        <f>$I$480</f>
        <v>0</v>
      </c>
      <c r="F38" s="62">
        <f t="shared" si="0"/>
        <v>0</v>
      </c>
      <c r="G38" s="60"/>
      <c r="H38" s="61"/>
      <c r="I38" s="61"/>
      <c r="J38" s="62"/>
      <c r="K38" s="65"/>
      <c r="L38" s="14"/>
    </row>
    <row r="39" spans="1:12" x14ac:dyDescent="0.25">
      <c r="A39" s="14"/>
      <c r="B39" s="59"/>
      <c r="C39" s="60" t="s">
        <v>145</v>
      </c>
      <c r="D39" s="61">
        <f>$H$529</f>
        <v>0</v>
      </c>
      <c r="E39" s="61">
        <f>$I$529</f>
        <v>0</v>
      </c>
      <c r="F39" s="62">
        <f t="shared" si="0"/>
        <v>0</v>
      </c>
      <c r="G39" s="60" t="s">
        <v>146</v>
      </c>
      <c r="H39" s="61">
        <f>$H$482</f>
        <v>0</v>
      </c>
      <c r="I39" s="61">
        <f>$I$482</f>
        <v>0</v>
      </c>
      <c r="J39" s="63">
        <f>SUM(H39:I39)</f>
        <v>0</v>
      </c>
      <c r="K39" s="65"/>
      <c r="L39" s="14"/>
    </row>
    <row r="40" spans="1:12" x14ac:dyDescent="0.25">
      <c r="A40" s="14"/>
      <c r="B40" s="59"/>
      <c r="C40" s="60" t="s">
        <v>147</v>
      </c>
      <c r="D40" s="61">
        <f>$H$576</f>
        <v>0</v>
      </c>
      <c r="E40" s="61">
        <f>$I$576</f>
        <v>0</v>
      </c>
      <c r="F40" s="62">
        <f t="shared" si="0"/>
        <v>0</v>
      </c>
      <c r="G40" s="60" t="s">
        <v>148</v>
      </c>
      <c r="H40" s="61">
        <f>$H$767</f>
        <v>0</v>
      </c>
      <c r="I40" s="61">
        <f>$I$767</f>
        <v>0</v>
      </c>
      <c r="J40" s="63">
        <f>SUM(H40:I40)</f>
        <v>0</v>
      </c>
      <c r="K40" s="65"/>
      <c r="L40" s="14"/>
    </row>
    <row r="41" spans="1:12" x14ac:dyDescent="0.25">
      <c r="A41" s="14"/>
      <c r="B41" s="59"/>
      <c r="C41" s="60" t="s">
        <v>149</v>
      </c>
      <c r="D41" s="61">
        <f>$H$623</f>
        <v>0</v>
      </c>
      <c r="E41" s="61">
        <f>$I$623</f>
        <v>0</v>
      </c>
      <c r="F41" s="62">
        <f t="shared" si="0"/>
        <v>0</v>
      </c>
      <c r="G41" s="66" t="s">
        <v>135</v>
      </c>
      <c r="H41" s="67">
        <f>SUM(H39:H40)</f>
        <v>0</v>
      </c>
      <c r="I41" s="68">
        <f>SUM(I39:I40)</f>
        <v>0</v>
      </c>
      <c r="J41" s="69">
        <f>SUM(J39:J40)</f>
        <v>0</v>
      </c>
      <c r="K41" s="65"/>
      <c r="L41" s="14"/>
    </row>
    <row r="42" spans="1:12" x14ac:dyDescent="0.25">
      <c r="A42" s="14"/>
      <c r="B42" s="59"/>
      <c r="C42" s="60" t="s">
        <v>150</v>
      </c>
      <c r="D42" s="61">
        <f>$H$671</f>
        <v>0</v>
      </c>
      <c r="E42" s="61">
        <f>$I$671</f>
        <v>0</v>
      </c>
      <c r="F42" s="62">
        <f t="shared" si="0"/>
        <v>0</v>
      </c>
      <c r="G42" s="60"/>
      <c r="H42" s="61"/>
      <c r="I42" s="61"/>
      <c r="J42" s="62"/>
      <c r="K42" s="65"/>
      <c r="L42" s="14"/>
    </row>
    <row r="43" spans="1:12" x14ac:dyDescent="0.25">
      <c r="A43" s="14"/>
      <c r="B43" s="59"/>
      <c r="C43" s="60" t="s">
        <v>151</v>
      </c>
      <c r="D43" s="61">
        <f>$H$718</f>
        <v>0</v>
      </c>
      <c r="E43" s="61">
        <f>$I$718</f>
        <v>0</v>
      </c>
      <c r="F43" s="62">
        <f t="shared" si="0"/>
        <v>0</v>
      </c>
      <c r="G43" s="60"/>
      <c r="H43" s="61"/>
      <c r="I43" s="61"/>
      <c r="J43" s="63"/>
      <c r="K43" s="65"/>
      <c r="L43" s="14"/>
    </row>
    <row r="44" spans="1:12" x14ac:dyDescent="0.25">
      <c r="A44" s="14"/>
      <c r="B44" s="59"/>
      <c r="C44" s="60" t="s">
        <v>152</v>
      </c>
      <c r="D44" s="61">
        <f>$H$765</f>
        <v>0</v>
      </c>
      <c r="E44" s="61">
        <f>$I$765</f>
        <v>0</v>
      </c>
      <c r="F44" s="62">
        <f t="shared" si="0"/>
        <v>0</v>
      </c>
      <c r="G44" s="60">
        <v>2024</v>
      </c>
      <c r="H44" s="61">
        <f>$H$768</f>
        <v>0</v>
      </c>
      <c r="I44" s="61">
        <f>$I$768</f>
        <v>0</v>
      </c>
      <c r="J44" s="63">
        <f>SUM(H44:I44)</f>
        <v>0</v>
      </c>
      <c r="K44" s="65"/>
      <c r="L44" s="14"/>
    </row>
    <row r="45" spans="1:12" x14ac:dyDescent="0.25">
      <c r="A45" s="14"/>
      <c r="B45" s="70"/>
      <c r="C45" s="66" t="s">
        <v>135</v>
      </c>
      <c r="D45" s="67">
        <f>SUM(D33:D44)</f>
        <v>0</v>
      </c>
      <c r="E45" s="68">
        <f>SUM(E33:E44)</f>
        <v>0</v>
      </c>
      <c r="F45" s="69">
        <f>SUM(F33:F44)</f>
        <v>0</v>
      </c>
      <c r="G45" s="66" t="s">
        <v>135</v>
      </c>
      <c r="H45" s="67">
        <f>H44</f>
        <v>0</v>
      </c>
      <c r="I45" s="68">
        <f>I44</f>
        <v>0</v>
      </c>
      <c r="J45" s="69">
        <f>J44</f>
        <v>0</v>
      </c>
      <c r="K45" s="71"/>
      <c r="L45" s="14"/>
    </row>
    <row r="46" spans="1:12" x14ac:dyDescent="0.25">
      <c r="A46" s="14"/>
      <c r="B46" s="22"/>
      <c r="C46" s="14"/>
      <c r="D46" s="14"/>
      <c r="E46" s="14"/>
      <c r="F46" s="14"/>
      <c r="G46" s="14"/>
      <c r="H46" s="14"/>
      <c r="I46" s="14"/>
      <c r="J46" s="14"/>
      <c r="K46" s="23"/>
      <c r="L46" s="14"/>
    </row>
    <row r="47" spans="1:12" x14ac:dyDescent="0.25">
      <c r="A47" s="14"/>
      <c r="B47" s="22"/>
      <c r="C47" s="14"/>
      <c r="D47" s="14"/>
      <c r="E47" s="14"/>
      <c r="F47" s="14"/>
      <c r="G47" s="14"/>
      <c r="H47" s="14"/>
      <c r="I47" s="14"/>
      <c r="J47" s="14"/>
      <c r="K47" s="23"/>
      <c r="L47" s="14"/>
    </row>
    <row r="48" spans="1:12" ht="21" x14ac:dyDescent="0.25">
      <c r="A48" s="14"/>
      <c r="B48" s="49"/>
      <c r="C48" s="50" t="s">
        <v>153</v>
      </c>
      <c r="D48" s="51"/>
      <c r="E48" s="51"/>
      <c r="F48" s="51"/>
      <c r="G48" s="51"/>
      <c r="H48" s="51"/>
      <c r="I48" s="51"/>
      <c r="J48" s="51"/>
      <c r="K48" s="52"/>
      <c r="L48" s="14"/>
    </row>
    <row r="49" spans="1:12" s="58" customFormat="1" ht="63" x14ac:dyDescent="0.25">
      <c r="A49" s="297"/>
      <c r="B49" s="72"/>
      <c r="C49" s="55" t="s">
        <v>154</v>
      </c>
      <c r="D49" s="73" t="s">
        <v>13</v>
      </c>
      <c r="E49" s="73" t="s">
        <v>20</v>
      </c>
      <c r="F49" s="73" t="s">
        <v>27</v>
      </c>
      <c r="G49" s="73" t="s">
        <v>34</v>
      </c>
      <c r="H49" s="73" t="s">
        <v>24</v>
      </c>
      <c r="I49" s="73" t="s">
        <v>155</v>
      </c>
      <c r="J49" s="56" t="s">
        <v>135</v>
      </c>
      <c r="K49" s="74"/>
      <c r="L49" s="297"/>
    </row>
    <row r="50" spans="1:12" x14ac:dyDescent="0.25">
      <c r="A50" s="14"/>
      <c r="B50" s="75"/>
      <c r="C50" s="60" t="s">
        <v>139</v>
      </c>
      <c r="D50" s="61">
        <f>SUMIF($D$204:$D$243,"Fopag, Encargos, Benefícios e Capacitação",$H$204:$H$243)</f>
        <v>0</v>
      </c>
      <c r="E50" s="61">
        <f>SUMIF($D$204:$D$243,"Passagens, Diárias e Indenizações",$H$204:$H$243)</f>
        <v>0</v>
      </c>
      <c r="F50" s="61">
        <f>SUMIF($D$204:$D$243,"Manutenção preventiva e corretiva",$H$204:$H$243)</f>
        <v>0</v>
      </c>
      <c r="G50" s="61">
        <f>SUMIF($D$204:$D$243,"Combustível",$H$204:$H$243)</f>
        <v>0</v>
      </c>
      <c r="H50" s="61">
        <f>SUMIF($D$204:$D$243,"Patrocínio",$H$204:$H$243)</f>
        <v>0</v>
      </c>
      <c r="I50" s="61">
        <f>SUMIF($D$204:$D$243,"Outros (Justificar)",$H$204:$H$243)</f>
        <v>0</v>
      </c>
      <c r="J50" s="63">
        <f>SUM(D50:I50)</f>
        <v>0</v>
      </c>
      <c r="K50" s="65"/>
      <c r="L50" s="14"/>
    </row>
    <row r="51" spans="1:12" x14ac:dyDescent="0.25">
      <c r="A51" s="14"/>
      <c r="B51" s="59"/>
      <c r="C51" s="60" t="s">
        <v>140</v>
      </c>
      <c r="D51" s="61">
        <f>SUMIF($D$251:$D$290,"Fopag, Encargos, Benefícios e Capacitação",$H$251:$H$290)</f>
        <v>0</v>
      </c>
      <c r="E51" s="61">
        <f>SUMIF($D$251:$D$290,"Passagens, Diárias e Indenizações",$H$251:$H$290)</f>
        <v>0</v>
      </c>
      <c r="F51" s="61">
        <f>SUMIF($D$251:$D$290,"Manutenção preventiva e corretiva",$H$251:$H$290)</f>
        <v>0</v>
      </c>
      <c r="G51" s="61">
        <f>SUMIF($D$251:$D$290,"Combustível",$H$251:$H$290)</f>
        <v>0</v>
      </c>
      <c r="H51" s="61">
        <f>SUMIF($D$251:$D$290,"Patrocínio",$H$251:$H$290)</f>
        <v>0</v>
      </c>
      <c r="I51" s="61">
        <f>SUMIF($D$251:$D$290,"Outros (Justificar)",$H$251:$H$290)</f>
        <v>0</v>
      </c>
      <c r="J51" s="63">
        <f>SUM(D51:I51)</f>
        <v>0</v>
      </c>
      <c r="K51" s="65"/>
      <c r="L51" s="14"/>
    </row>
    <row r="52" spans="1:12" x14ac:dyDescent="0.25">
      <c r="A52" s="14"/>
      <c r="B52" s="59"/>
      <c r="C52" s="60" t="s">
        <v>141</v>
      </c>
      <c r="D52" s="61">
        <f>SUMIF($D$298:$D$337,"Fopag, Encargos, Benefícios e Capacitação",$H$298:$H$337)</f>
        <v>0</v>
      </c>
      <c r="E52" s="61">
        <f>SUMIF($D$298:$D$337,"Passagens, Diárias e Indenizações",$H$298:$H$337)</f>
        <v>0</v>
      </c>
      <c r="F52" s="61">
        <f>SUMIF($D$298:$D$337,"Manutenção preventiva e corretiva",$H$298:$H$337)</f>
        <v>0</v>
      </c>
      <c r="G52" s="61">
        <f>SUMIF($D$298:$D$337,"Combustível",$H$298:$H$337)</f>
        <v>0</v>
      </c>
      <c r="H52" s="61">
        <f>SUMIF($D$298:$D$337,"Patrocínio",$H$298:$H$337)</f>
        <v>0</v>
      </c>
      <c r="I52" s="61">
        <f>SUMIF($D$298:$D$337,"Outros (Justificar)",$H$298:$H$337)</f>
        <v>0</v>
      </c>
      <c r="J52" s="63">
        <f t="shared" ref="J52:J60" si="2">SUM(D52:I52)</f>
        <v>0</v>
      </c>
      <c r="K52" s="65"/>
      <c r="L52" s="14"/>
    </row>
    <row r="53" spans="1:12" x14ac:dyDescent="0.25">
      <c r="A53" s="14"/>
      <c r="B53" s="59"/>
      <c r="C53" s="60" t="s">
        <v>142</v>
      </c>
      <c r="D53" s="61">
        <f>SUMIF($D$346:$D$385,"Fopag, Encargos, Benefícios e Capacitação",$H$346:$H$385)</f>
        <v>0</v>
      </c>
      <c r="E53" s="61">
        <f>SUMIF($D$346:$D$385,"Passagens, Diárias e Indenizações",$H$346:$H$385)</f>
        <v>0</v>
      </c>
      <c r="F53" s="61">
        <f>SUMIF($D$346:$D$385,"Manutenção preventiva e corretiva",$H$346:$H$385)</f>
        <v>0</v>
      </c>
      <c r="G53" s="61">
        <f>SUMIF($D$346:$D$385,"Combustível",$H$346:$H$385)</f>
        <v>0</v>
      </c>
      <c r="H53" s="61">
        <f>SUMIF($D$346:$D$385,"Patrocínio",$H$346:$H$385)</f>
        <v>0</v>
      </c>
      <c r="I53" s="61">
        <f>SUMIF($D$346:$D$385,"Outros (Justificar)",$H$346:$H$385)</f>
        <v>0</v>
      </c>
      <c r="J53" s="63">
        <f t="shared" si="2"/>
        <v>0</v>
      </c>
      <c r="K53" s="65"/>
      <c r="L53" s="14"/>
    </row>
    <row r="54" spans="1:12" x14ac:dyDescent="0.25">
      <c r="A54" s="14"/>
      <c r="B54" s="59"/>
      <c r="C54" s="60" t="s">
        <v>143</v>
      </c>
      <c r="D54" s="61">
        <f>SUMIF($D$393:$D$432,"Fopag, Encargos, Benefícios e Capacitação",$H$393:$H$432)</f>
        <v>0</v>
      </c>
      <c r="E54" s="61">
        <f>SUMIF($D$393:$D$432,"Passagens, Diárias e Indenizações",$H$393:$H$432)</f>
        <v>0</v>
      </c>
      <c r="F54" s="61">
        <f>SUMIF($D$393:$D$432,"Manutenção preventiva e corretiva",$H$393:$H$432)</f>
        <v>0</v>
      </c>
      <c r="G54" s="61">
        <f>SUMIF($D$393:$D$432,"Combustível",$H$393:$H$432)</f>
        <v>0</v>
      </c>
      <c r="H54" s="61">
        <f>SUMIF($D$393:$D$432,"Patrocínio",$H$393:$H$432)</f>
        <v>0</v>
      </c>
      <c r="I54" s="61">
        <f>SUMIF($D$393:$D$432,"Outros (Justificar)",$H$393:$H$432)</f>
        <v>0</v>
      </c>
      <c r="J54" s="63">
        <f t="shared" si="2"/>
        <v>0</v>
      </c>
      <c r="K54" s="65"/>
      <c r="L54" s="14"/>
    </row>
    <row r="55" spans="1:12" x14ac:dyDescent="0.25">
      <c r="A55" s="14"/>
      <c r="B55" s="59"/>
      <c r="C55" s="60" t="s">
        <v>144</v>
      </c>
      <c r="D55" s="61">
        <f>SUMIF($D$440:$D$479,"Fopag, Encargos, Benefícios e Capacitação",$H$440:$H$479)</f>
        <v>0</v>
      </c>
      <c r="E55" s="61">
        <f>SUMIF($D$440:$D$479,"Passagens, Diárias e Indenizações",$H$440:$H$479)</f>
        <v>0</v>
      </c>
      <c r="F55" s="61">
        <f>SUMIF($D$440:$D$479,"Manutenção preventiva e corretiva",$H$440:$H$479)</f>
        <v>0</v>
      </c>
      <c r="G55" s="61">
        <f>SUMIF($D$440:$D$479,"Combustível",$H$440:$H$479)</f>
        <v>0</v>
      </c>
      <c r="H55" s="61">
        <f>SUMIF($D$440:$D$479,"Patrocínio",$H$440:$H$479)</f>
        <v>0</v>
      </c>
      <c r="I55" s="61">
        <f>SUMIF($D$440:$D$479,"Outros (Justificar)",$H$440:$H$479)</f>
        <v>0</v>
      </c>
      <c r="J55" s="63">
        <f t="shared" si="2"/>
        <v>0</v>
      </c>
      <c r="K55" s="65"/>
      <c r="L55" s="14"/>
    </row>
    <row r="56" spans="1:12" x14ac:dyDescent="0.25">
      <c r="A56" s="14"/>
      <c r="B56" s="59"/>
      <c r="C56" s="60" t="s">
        <v>145</v>
      </c>
      <c r="D56" s="61">
        <f>SUMIF($D$489:$D$528,"Fopag, Encargos, Benefícios e Capacitação",$H$489:$H$528)</f>
        <v>0</v>
      </c>
      <c r="E56" s="61">
        <f>SUMIF($D$489:$D$528,"Passagens, Diárias e Indenizações",$H$489:$H$528)</f>
        <v>0</v>
      </c>
      <c r="F56" s="61">
        <f>SUMIF($D$489:$D$528,"Manutenção preventiva e corretiva",$H$489:$H$528)</f>
        <v>0</v>
      </c>
      <c r="G56" s="61">
        <f>SUMIF($D$489:$D$528,"Combustível",$H$489:$H$528)</f>
        <v>0</v>
      </c>
      <c r="H56" s="61">
        <f>SUMIF($D$489:$D$528,"Patrocínio",$H$489:$H$528)</f>
        <v>0</v>
      </c>
      <c r="I56" s="61">
        <f>SUMIF($D$489:$D$528,"Outros (Justificar)",$H$489:$H$528)</f>
        <v>0</v>
      </c>
      <c r="J56" s="63">
        <f t="shared" si="2"/>
        <v>0</v>
      </c>
      <c r="K56" s="65"/>
      <c r="L56" s="14"/>
    </row>
    <row r="57" spans="1:12" x14ac:dyDescent="0.25">
      <c r="A57" s="14"/>
      <c r="B57" s="59"/>
      <c r="C57" s="60" t="s">
        <v>147</v>
      </c>
      <c r="D57" s="61">
        <f>SUMIF($D$536:$D$575,"Fopag, Encargos, Benefícios e Capacitação",$H$536:$H$575)</f>
        <v>0</v>
      </c>
      <c r="E57" s="61">
        <f>SUMIF($D$536:$D$575,"Passagens, Diárias e Indenizações",$H$536:$H$575)</f>
        <v>0</v>
      </c>
      <c r="F57" s="61">
        <f>SUMIF($D$536:$D$575,"Manutenção preventiva e corretiva",$H$536:$H$575)</f>
        <v>0</v>
      </c>
      <c r="G57" s="61">
        <f>SUMIF($D$536:$D$575,"Combustível",$H$536:$H$575)</f>
        <v>0</v>
      </c>
      <c r="H57" s="61">
        <f>SUMIF($D$536:$D$575,"Patrocínio",$H$536:$H$575)</f>
        <v>0</v>
      </c>
      <c r="I57" s="61">
        <f>SUMIF($D$536:$D$575,"Outros (Justificar)",$H$536:$H$575)</f>
        <v>0</v>
      </c>
      <c r="J57" s="63">
        <f t="shared" si="2"/>
        <v>0</v>
      </c>
      <c r="K57" s="65"/>
      <c r="L57" s="14"/>
    </row>
    <row r="58" spans="1:12" x14ac:dyDescent="0.25">
      <c r="A58" s="14"/>
      <c r="B58" s="59"/>
      <c r="C58" s="60" t="s">
        <v>149</v>
      </c>
      <c r="D58" s="61">
        <f>SUMIF($D$583:$D$622,"Fopag, Encargos, Benefícios e Capacitação",$H$583:$H$622)</f>
        <v>0</v>
      </c>
      <c r="E58" s="61">
        <f>SUMIF($D$583:$D$622,"Passagens, Diárias e Indenizações",$H$583:$H$622)</f>
        <v>0</v>
      </c>
      <c r="F58" s="61">
        <f>SUMIF($D$583:$D$622,"Manutenção preventiva e corretiva",$H$583:$H$622)</f>
        <v>0</v>
      </c>
      <c r="G58" s="61">
        <f>SUMIF($D$583:$D$622,"Combustível",$H$583:$H$622)</f>
        <v>0</v>
      </c>
      <c r="H58" s="61">
        <f>SUMIF($D$583:$D$622,"Patrocínio",$H$583:$H$622)</f>
        <v>0</v>
      </c>
      <c r="I58" s="61">
        <f>SUMIF($D$583:$D$622,"Outros (Justificar)",$H$583:$H$622)</f>
        <v>0</v>
      </c>
      <c r="J58" s="63">
        <f t="shared" si="2"/>
        <v>0</v>
      </c>
      <c r="K58" s="65"/>
      <c r="L58" s="14"/>
    </row>
    <row r="59" spans="1:12" x14ac:dyDescent="0.25">
      <c r="A59" s="14"/>
      <c r="B59" s="59"/>
      <c r="C59" s="60" t="s">
        <v>150</v>
      </c>
      <c r="D59" s="61">
        <f>SUMIF($D$631:$D$670,"Fopag, Encargos, Benefícios e Capacitação",$H$631:$H$670)</f>
        <v>0</v>
      </c>
      <c r="E59" s="61">
        <f>SUMIF($D$631:$D$670,"Passagens, Diárias e Indenizações",$H$631:$H$670)</f>
        <v>0</v>
      </c>
      <c r="F59" s="61">
        <f>SUMIF($D$631:$D$670,"Manutenção preventiva e corretiva",$H$631:$H$670)</f>
        <v>0</v>
      </c>
      <c r="G59" s="61">
        <f>SUMIF($D$631:$D$670,"Combustível",$H$631:$H$670)</f>
        <v>0</v>
      </c>
      <c r="H59" s="61">
        <f>SUMIF($D$631:$D$670,"Patrocínio",$H$631:$H$670)</f>
        <v>0</v>
      </c>
      <c r="I59" s="61">
        <f>SUMIF($D$631:$D$670,"Outros (Justificar)",$H$631:$H$670)</f>
        <v>0</v>
      </c>
      <c r="J59" s="63">
        <f t="shared" si="2"/>
        <v>0</v>
      </c>
      <c r="K59" s="65"/>
      <c r="L59" s="14"/>
    </row>
    <row r="60" spans="1:12" x14ac:dyDescent="0.25">
      <c r="A60" s="14"/>
      <c r="B60" s="59"/>
      <c r="C60" s="60" t="s">
        <v>151</v>
      </c>
      <c r="D60" s="61">
        <f>SUMIF($D$678:$D$717,"Fopag, Encargos, Benefícios e Capacitação",$H$678:$H$717)</f>
        <v>0</v>
      </c>
      <c r="E60" s="61">
        <f>SUMIF($D$678:$D$717,"Passagens, Diárias e Indenizações",$H$678:$H$717)</f>
        <v>0</v>
      </c>
      <c r="F60" s="61">
        <f>SUMIF($D$678:$D$717,"Manutenção preventiva e corretiva",$H$678:$H$717)</f>
        <v>0</v>
      </c>
      <c r="G60" s="61">
        <f>SUMIF($D$678:$D$717,"Combustível",$H$678:$H$717)</f>
        <v>0</v>
      </c>
      <c r="H60" s="61">
        <f>SUMIF($D$678:$D$717,"Patrocínio",$H$678:$H$717)</f>
        <v>0</v>
      </c>
      <c r="I60" s="61">
        <f>SUMIF($D$678:$D$717,"Outros (Justificar)",$H$678:$H$717)</f>
        <v>0</v>
      </c>
      <c r="J60" s="63">
        <f t="shared" si="2"/>
        <v>0</v>
      </c>
      <c r="K60" s="65"/>
      <c r="L60" s="14"/>
    </row>
    <row r="61" spans="1:12" x14ac:dyDescent="0.25">
      <c r="A61" s="14"/>
      <c r="B61" s="59"/>
      <c r="C61" s="60" t="s">
        <v>152</v>
      </c>
      <c r="D61" s="61">
        <f>SUMIF($D$725:$D$764,"Fopag, Encargos, Benefícios e Capacitação",$H$725:$H$764)</f>
        <v>0</v>
      </c>
      <c r="E61" s="61">
        <f>SUMIF($D$725:$D$764,"Passagens, Diárias e Indenizações",$H$725:$H$764)</f>
        <v>0</v>
      </c>
      <c r="F61" s="61">
        <f>SUMIF($D$725:$D$764,"Manutenção preventiva e corretiva",$H$725:$H$764)</f>
        <v>0</v>
      </c>
      <c r="G61" s="61">
        <f>SUMIF($D$725:$D$764,"Combustível",$H$725:$H$764)</f>
        <v>0</v>
      </c>
      <c r="H61" s="61">
        <f>SUMIF($D$725:$D$764,"Patrocínio",$H$725:$H$764)</f>
        <v>0</v>
      </c>
      <c r="I61" s="61">
        <f>SUMIF($D$725:$D$764,"Outros (Justificar)",$H$725:$H$764)</f>
        <v>0</v>
      </c>
      <c r="J61" s="63">
        <f>SUM(D61:I61)</f>
        <v>0</v>
      </c>
      <c r="K61" s="65"/>
      <c r="L61" s="14"/>
    </row>
    <row r="62" spans="1:12" s="78" customFormat="1" x14ac:dyDescent="0.25">
      <c r="A62" s="41"/>
      <c r="B62" s="76"/>
      <c r="C62" s="66" t="s">
        <v>135</v>
      </c>
      <c r="D62" s="68">
        <f>SUM(D50:D61)</f>
        <v>0</v>
      </c>
      <c r="E62" s="68">
        <f t="shared" ref="E62:J62" si="3">SUM(E50:E61)</f>
        <v>0</v>
      </c>
      <c r="F62" s="68">
        <f t="shared" si="3"/>
        <v>0</v>
      </c>
      <c r="G62" s="68">
        <f t="shared" si="3"/>
        <v>0</v>
      </c>
      <c r="H62" s="68">
        <f t="shared" si="3"/>
        <v>0</v>
      </c>
      <c r="I62" s="68">
        <f t="shared" si="3"/>
        <v>0</v>
      </c>
      <c r="J62" s="77">
        <f t="shared" si="3"/>
        <v>0</v>
      </c>
      <c r="K62" s="71"/>
      <c r="L62" s="41"/>
    </row>
    <row r="63" spans="1:12" x14ac:dyDescent="0.25">
      <c r="A63" s="14"/>
      <c r="B63" s="79"/>
      <c r="C63" s="14"/>
      <c r="D63" s="14"/>
      <c r="E63" s="14"/>
      <c r="F63" s="14"/>
      <c r="G63" s="14"/>
      <c r="H63" s="14"/>
      <c r="I63" s="14"/>
      <c r="J63" s="14"/>
      <c r="K63" s="23"/>
      <c r="L63" s="14"/>
    </row>
    <row r="64" spans="1:12" x14ac:dyDescent="0.25">
      <c r="A64" s="14"/>
      <c r="B64" s="79"/>
      <c r="C64" s="14"/>
      <c r="D64" s="14"/>
      <c r="E64" s="14"/>
      <c r="F64" s="14"/>
      <c r="G64" s="14"/>
      <c r="H64" s="14"/>
      <c r="I64" s="14"/>
      <c r="J64" s="14"/>
      <c r="K64" s="23"/>
      <c r="L64" s="14"/>
    </row>
    <row r="65" spans="1:12" ht="21" x14ac:dyDescent="0.25">
      <c r="A65" s="14"/>
      <c r="B65" s="80" t="s">
        <v>156</v>
      </c>
      <c r="C65" s="50"/>
      <c r="D65" s="51"/>
      <c r="E65" s="51"/>
      <c r="F65" s="51"/>
      <c r="G65" s="51"/>
      <c r="H65" s="51"/>
      <c r="I65" s="51"/>
      <c r="J65" s="51"/>
      <c r="K65" s="81"/>
      <c r="L65" s="14"/>
    </row>
    <row r="66" spans="1:12" x14ac:dyDescent="0.25">
      <c r="A66" s="14"/>
      <c r="B66" s="177"/>
      <c r="C66" s="178"/>
      <c r="D66" s="178"/>
      <c r="E66" s="178"/>
      <c r="F66" s="178"/>
      <c r="G66" s="179"/>
      <c r="H66" s="178"/>
      <c r="I66" s="178"/>
      <c r="J66" s="178"/>
      <c r="K66" s="180"/>
      <c r="L66" s="14"/>
    </row>
    <row r="67" spans="1:12" x14ac:dyDescent="0.25">
      <c r="A67" s="14"/>
      <c r="B67" s="181"/>
      <c r="C67" s="182"/>
      <c r="D67" s="182"/>
      <c r="E67" s="182"/>
      <c r="F67" s="183"/>
      <c r="G67" s="184"/>
      <c r="H67" s="182"/>
      <c r="I67" s="182"/>
      <c r="J67" s="182"/>
      <c r="K67" s="185"/>
      <c r="L67" s="14"/>
    </row>
    <row r="68" spans="1:12" x14ac:dyDescent="0.25">
      <c r="A68" s="14"/>
      <c r="B68" s="181"/>
      <c r="C68" s="182"/>
      <c r="D68" s="182"/>
      <c r="E68" s="182"/>
      <c r="F68" s="183"/>
      <c r="G68" s="184"/>
      <c r="H68" s="186"/>
      <c r="I68" s="186"/>
      <c r="J68" s="186"/>
      <c r="K68" s="185"/>
      <c r="L68" s="14"/>
    </row>
    <row r="69" spans="1:12" x14ac:dyDescent="0.25">
      <c r="A69" s="14"/>
      <c r="B69" s="181"/>
      <c r="C69" s="182"/>
      <c r="D69" s="182"/>
      <c r="E69" s="182"/>
      <c r="F69" s="183"/>
      <c r="G69" s="184"/>
      <c r="H69" s="182"/>
      <c r="I69" s="182"/>
      <c r="J69" s="182"/>
      <c r="K69" s="185"/>
      <c r="L69" s="14"/>
    </row>
    <row r="70" spans="1:12" x14ac:dyDescent="0.25">
      <c r="A70" s="14"/>
      <c r="B70" s="181"/>
      <c r="C70" s="182"/>
      <c r="D70" s="182"/>
      <c r="E70" s="182"/>
      <c r="F70" s="183"/>
      <c r="G70" s="184"/>
      <c r="H70" s="182"/>
      <c r="I70" s="182"/>
      <c r="J70" s="182"/>
      <c r="K70" s="185"/>
      <c r="L70" s="14"/>
    </row>
    <row r="71" spans="1:12" x14ac:dyDescent="0.25">
      <c r="A71" s="14"/>
      <c r="B71" s="181"/>
      <c r="C71" s="182"/>
      <c r="D71" s="182"/>
      <c r="E71" s="182"/>
      <c r="F71" s="183"/>
      <c r="G71" s="184"/>
      <c r="H71" s="182"/>
      <c r="I71" s="182"/>
      <c r="J71" s="182"/>
      <c r="K71" s="185"/>
      <c r="L71" s="14"/>
    </row>
    <row r="72" spans="1:12" x14ac:dyDescent="0.25">
      <c r="A72" s="14"/>
      <c r="B72" s="181"/>
      <c r="C72" s="178" t="s">
        <v>157</v>
      </c>
      <c r="D72" s="178"/>
      <c r="E72" s="178"/>
      <c r="F72" s="183"/>
      <c r="G72" s="184"/>
      <c r="H72" s="178" t="s">
        <v>158</v>
      </c>
      <c r="I72" s="178"/>
      <c r="J72" s="178"/>
      <c r="K72" s="185"/>
      <c r="L72" s="14"/>
    </row>
    <row r="73" spans="1:12" x14ac:dyDescent="0.25">
      <c r="A73" s="14"/>
      <c r="B73" s="187"/>
      <c r="C73" s="188" t="s">
        <v>159</v>
      </c>
      <c r="D73" s="188"/>
      <c r="E73" s="188"/>
      <c r="F73" s="189"/>
      <c r="G73" s="190"/>
      <c r="H73" s="188" t="s">
        <v>160</v>
      </c>
      <c r="I73" s="188"/>
      <c r="J73" s="188"/>
      <c r="K73" s="191"/>
      <c r="L73" s="14"/>
    </row>
    <row r="74" spans="1:12" x14ac:dyDescent="0.25">
      <c r="A74" s="14"/>
      <c r="B74" s="187"/>
      <c r="C74" s="186"/>
      <c r="D74" s="186"/>
      <c r="E74" s="186"/>
      <c r="F74" s="189"/>
      <c r="G74" s="190"/>
      <c r="H74" s="188" t="s">
        <v>161</v>
      </c>
      <c r="I74" s="188"/>
      <c r="J74" s="188"/>
      <c r="K74" s="191"/>
      <c r="L74" s="14"/>
    </row>
    <row r="75" spans="1:12" x14ac:dyDescent="0.25">
      <c r="A75" s="14"/>
      <c r="B75" s="187"/>
      <c r="C75" s="192"/>
      <c r="D75" s="192"/>
      <c r="E75" s="192"/>
      <c r="F75" s="189"/>
      <c r="G75" s="190"/>
      <c r="H75" s="192"/>
      <c r="I75" s="192"/>
      <c r="J75" s="192"/>
      <c r="K75" s="191"/>
      <c r="L75" s="14"/>
    </row>
    <row r="76" spans="1:12" x14ac:dyDescent="0.25">
      <c r="A76" s="14"/>
      <c r="B76" s="82" t="s">
        <v>162</v>
      </c>
      <c r="C76" s="83"/>
      <c r="D76" s="83"/>
      <c r="E76" s="83"/>
      <c r="F76" s="83"/>
      <c r="G76" s="83"/>
      <c r="H76" s="83"/>
      <c r="I76" s="83"/>
      <c r="J76" s="83"/>
      <c r="K76" s="84"/>
      <c r="L76" s="14"/>
    </row>
    <row r="77" spans="1:12" x14ac:dyDescent="0.25">
      <c r="A77" s="14"/>
      <c r="B77" s="85"/>
      <c r="C77" s="86"/>
      <c r="D77" s="86"/>
      <c r="E77" s="86"/>
      <c r="F77" s="86"/>
      <c r="G77" s="86"/>
      <c r="H77" s="86"/>
      <c r="I77" s="86"/>
      <c r="J77" s="86"/>
      <c r="K77" s="87"/>
      <c r="L77" s="14"/>
    </row>
    <row r="78" spans="1:12" ht="15.75" x14ac:dyDescent="0.25">
      <c r="A78" s="14"/>
      <c r="B78" s="88"/>
      <c r="C78" s="89"/>
      <c r="D78" s="89"/>
      <c r="E78" s="355" t="s">
        <v>163</v>
      </c>
      <c r="F78" s="355"/>
      <c r="G78" s="355"/>
      <c r="H78" s="355"/>
      <c r="I78" s="89"/>
      <c r="J78" s="89"/>
      <c r="K78" s="90"/>
      <c r="L78" s="14"/>
    </row>
    <row r="79" spans="1:12" x14ac:dyDescent="0.25">
      <c r="A79" s="14"/>
      <c r="B79" s="91"/>
      <c r="C79" s="92"/>
      <c r="D79" s="92"/>
      <c r="E79" s="93"/>
      <c r="F79" s="93"/>
      <c r="G79" s="93"/>
      <c r="H79" s="93"/>
      <c r="I79" s="92"/>
      <c r="J79" s="92"/>
      <c r="K79" s="94"/>
      <c r="L79" s="14"/>
    </row>
    <row r="80" spans="1:12" x14ac:dyDescent="0.25">
      <c r="A80" s="14"/>
      <c r="B80" s="22"/>
      <c r="C80" s="14"/>
      <c r="D80" s="14"/>
      <c r="E80" s="14"/>
      <c r="F80" s="14"/>
      <c r="G80" s="14"/>
      <c r="H80" s="14"/>
      <c r="I80" s="14"/>
      <c r="J80" s="14"/>
      <c r="K80" s="23"/>
      <c r="L80" s="14"/>
    </row>
    <row r="81" spans="1:12" ht="21" x14ac:dyDescent="0.25">
      <c r="A81" s="14"/>
      <c r="B81" s="95"/>
      <c r="C81" s="96" t="s">
        <v>164</v>
      </c>
      <c r="D81" s="97"/>
      <c r="E81" s="97"/>
      <c r="F81" s="97"/>
      <c r="G81" s="97"/>
      <c r="H81" s="97"/>
      <c r="I81" s="97"/>
      <c r="J81" s="97"/>
      <c r="K81" s="98"/>
      <c r="L81" s="14"/>
    </row>
    <row r="82" spans="1:12" ht="15.75" x14ac:dyDescent="0.25">
      <c r="A82" s="14"/>
      <c r="B82" s="28"/>
      <c r="C82" s="29" t="s">
        <v>14</v>
      </c>
      <c r="D82" s="29"/>
      <c r="E82" s="29"/>
      <c r="F82" s="29"/>
      <c r="G82" s="29"/>
      <c r="H82" s="29"/>
      <c r="I82" s="29"/>
      <c r="J82" s="29"/>
      <c r="K82" s="99" t="s">
        <v>6</v>
      </c>
      <c r="L82" s="14"/>
    </row>
    <row r="83" spans="1:12" x14ac:dyDescent="0.25">
      <c r="A83" s="14"/>
      <c r="B83" s="100" t="s">
        <v>165</v>
      </c>
      <c r="C83" s="101" t="s">
        <v>166</v>
      </c>
      <c r="D83" s="101"/>
      <c r="E83" s="101"/>
      <c r="F83" s="101"/>
      <c r="G83" s="101"/>
      <c r="H83" s="101"/>
      <c r="I83" s="102" t="s">
        <v>167</v>
      </c>
      <c r="J83" s="102" t="s">
        <v>168</v>
      </c>
      <c r="K83" s="103"/>
      <c r="L83" s="14"/>
    </row>
    <row r="84" spans="1:12" x14ac:dyDescent="0.25">
      <c r="A84" s="14"/>
      <c r="B84" s="22" t="s">
        <v>169</v>
      </c>
      <c r="C84" s="41" t="s">
        <v>170</v>
      </c>
      <c r="D84" s="41"/>
      <c r="E84" s="41"/>
      <c r="F84" s="41"/>
      <c r="G84" s="1"/>
      <c r="H84" s="1"/>
      <c r="I84" s="2">
        <v>45658</v>
      </c>
      <c r="J84" s="193">
        <v>0</v>
      </c>
      <c r="K84" s="194"/>
      <c r="L84" s="14"/>
    </row>
    <row r="85" spans="1:12" x14ac:dyDescent="0.25">
      <c r="A85" s="14"/>
      <c r="B85" s="22" t="s">
        <v>169</v>
      </c>
      <c r="C85" s="14" t="s">
        <v>171</v>
      </c>
      <c r="D85" s="14"/>
      <c r="E85" s="14"/>
      <c r="F85" s="14"/>
      <c r="G85" s="1"/>
      <c r="H85" s="1"/>
      <c r="I85" s="2">
        <f>I126</f>
        <v>0</v>
      </c>
      <c r="J85" s="6">
        <f>J126</f>
        <v>0</v>
      </c>
      <c r="K85" s="194"/>
      <c r="L85" s="14"/>
    </row>
    <row r="86" spans="1:12" x14ac:dyDescent="0.25">
      <c r="A86" s="14"/>
      <c r="B86" s="22" t="s">
        <v>169</v>
      </c>
      <c r="C86" s="14" t="s">
        <v>172</v>
      </c>
      <c r="D86" s="14"/>
      <c r="E86" s="14"/>
      <c r="F86" s="14"/>
      <c r="G86" s="1"/>
      <c r="H86" s="1"/>
      <c r="I86" s="2" t="s">
        <v>14</v>
      </c>
      <c r="J86" s="6">
        <f>J131</f>
        <v>0</v>
      </c>
      <c r="K86" s="194"/>
      <c r="L86" s="14"/>
    </row>
    <row r="87" spans="1:12" x14ac:dyDescent="0.25">
      <c r="A87" s="14"/>
      <c r="B87" s="22" t="s">
        <v>169</v>
      </c>
      <c r="C87" s="14" t="s">
        <v>173</v>
      </c>
      <c r="D87" s="14"/>
      <c r="E87" s="14"/>
      <c r="F87" s="14"/>
      <c r="G87" s="1"/>
      <c r="H87" s="1"/>
      <c r="I87" s="2" t="s">
        <v>14</v>
      </c>
      <c r="J87" s="6">
        <f>J165</f>
        <v>0</v>
      </c>
      <c r="K87" s="194"/>
      <c r="L87" s="14"/>
    </row>
    <row r="88" spans="1:12" x14ac:dyDescent="0.25">
      <c r="A88" s="14"/>
      <c r="B88" s="22" t="s">
        <v>169</v>
      </c>
      <c r="C88" s="14" t="s">
        <v>174</v>
      </c>
      <c r="D88" s="14"/>
      <c r="E88" s="14"/>
      <c r="F88" s="14"/>
      <c r="G88" s="1"/>
      <c r="H88" s="1"/>
      <c r="I88" s="2" t="s">
        <v>14</v>
      </c>
      <c r="J88" s="6">
        <f>J138</f>
        <v>0</v>
      </c>
      <c r="K88" s="194"/>
      <c r="L88" s="14"/>
    </row>
    <row r="89" spans="1:12" x14ac:dyDescent="0.25">
      <c r="A89" s="14"/>
      <c r="B89" s="22" t="s">
        <v>175</v>
      </c>
      <c r="C89" s="14" t="s">
        <v>176</v>
      </c>
      <c r="D89" s="14"/>
      <c r="E89" s="14"/>
      <c r="F89" s="14"/>
      <c r="G89" s="1"/>
      <c r="H89" s="1"/>
      <c r="I89" s="2" t="s">
        <v>14</v>
      </c>
      <c r="J89" s="7">
        <f>-J145</f>
        <v>0</v>
      </c>
      <c r="K89" s="194"/>
      <c r="L89" s="14"/>
    </row>
    <row r="90" spans="1:12" x14ac:dyDescent="0.25">
      <c r="A90" s="14"/>
      <c r="B90" s="22" t="s">
        <v>175</v>
      </c>
      <c r="C90" s="14" t="s">
        <v>177</v>
      </c>
      <c r="D90" s="14"/>
      <c r="E90" s="14"/>
      <c r="F90" s="14"/>
      <c r="G90" s="1"/>
      <c r="H90" s="1"/>
      <c r="I90" s="2">
        <v>45747</v>
      </c>
      <c r="J90" s="7">
        <f>-I339</f>
        <v>0</v>
      </c>
      <c r="K90" s="194"/>
      <c r="L90" s="14"/>
    </row>
    <row r="91" spans="1:12" x14ac:dyDescent="0.25">
      <c r="A91" s="14"/>
      <c r="B91" s="22" t="s">
        <v>178</v>
      </c>
      <c r="C91" s="41" t="s">
        <v>179</v>
      </c>
      <c r="D91" s="41"/>
      <c r="E91" s="41"/>
      <c r="F91" s="41"/>
      <c r="G91" s="1"/>
      <c r="H91" s="1"/>
      <c r="I91" s="2">
        <v>45382</v>
      </c>
      <c r="J91" s="3">
        <f>SUM(J84:J90)</f>
        <v>0</v>
      </c>
      <c r="K91" s="194"/>
      <c r="L91" s="14"/>
    </row>
    <row r="92" spans="1:12" ht="15.75" x14ac:dyDescent="0.25">
      <c r="A92" s="14"/>
      <c r="B92" s="28"/>
      <c r="C92" s="29" t="s">
        <v>21</v>
      </c>
      <c r="D92" s="29"/>
      <c r="E92" s="29"/>
      <c r="F92" s="29"/>
      <c r="G92" s="29"/>
      <c r="H92" s="29"/>
      <c r="I92" s="29"/>
      <c r="J92" s="29"/>
      <c r="K92" s="99" t="s">
        <v>6</v>
      </c>
      <c r="L92" s="14"/>
    </row>
    <row r="93" spans="1:12" x14ac:dyDescent="0.25">
      <c r="A93" s="14"/>
      <c r="B93" s="100" t="s">
        <v>165</v>
      </c>
      <c r="C93" s="101" t="s">
        <v>166</v>
      </c>
      <c r="D93" s="101"/>
      <c r="E93" s="101"/>
      <c r="F93" s="101"/>
      <c r="G93" s="101"/>
      <c r="H93" s="101"/>
      <c r="I93" s="102" t="s">
        <v>167</v>
      </c>
      <c r="J93" s="102" t="s">
        <v>168</v>
      </c>
      <c r="K93" s="103"/>
      <c r="L93" s="14"/>
    </row>
    <row r="94" spans="1:12" x14ac:dyDescent="0.25">
      <c r="A94" s="14"/>
      <c r="B94" s="22" t="s">
        <v>169</v>
      </c>
      <c r="C94" s="41" t="s">
        <v>170</v>
      </c>
      <c r="D94" s="41"/>
      <c r="E94" s="41"/>
      <c r="F94" s="41"/>
      <c r="G94" s="1"/>
      <c r="H94" s="1"/>
      <c r="I94" s="2">
        <v>45383</v>
      </c>
      <c r="J94" s="3">
        <f>J91</f>
        <v>0</v>
      </c>
      <c r="K94" s="194"/>
      <c r="L94" s="14"/>
    </row>
    <row r="95" spans="1:12" x14ac:dyDescent="0.25">
      <c r="A95" s="14"/>
      <c r="B95" s="22" t="s">
        <v>169</v>
      </c>
      <c r="C95" s="14" t="s">
        <v>172</v>
      </c>
      <c r="D95" s="14"/>
      <c r="E95" s="14"/>
      <c r="F95" s="14"/>
      <c r="G95" s="1"/>
      <c r="H95" s="1"/>
      <c r="I95" s="2" t="s">
        <v>21</v>
      </c>
      <c r="J95" s="6">
        <f>J132</f>
        <v>0</v>
      </c>
      <c r="K95" s="194"/>
      <c r="L95" s="14"/>
    </row>
    <row r="96" spans="1:12" x14ac:dyDescent="0.25">
      <c r="A96" s="14"/>
      <c r="B96" s="22" t="s">
        <v>169</v>
      </c>
      <c r="C96" s="14" t="s">
        <v>173</v>
      </c>
      <c r="D96" s="14"/>
      <c r="E96" s="14"/>
      <c r="F96" s="14"/>
      <c r="G96" s="1"/>
      <c r="H96" s="1"/>
      <c r="I96" s="2" t="s">
        <v>21</v>
      </c>
      <c r="J96" s="6">
        <f>J173</f>
        <v>0</v>
      </c>
      <c r="K96" s="194"/>
      <c r="L96" s="14"/>
    </row>
    <row r="97" spans="1:12" x14ac:dyDescent="0.25">
      <c r="A97" s="14"/>
      <c r="B97" s="22" t="s">
        <v>169</v>
      </c>
      <c r="C97" s="14" t="s">
        <v>174</v>
      </c>
      <c r="D97" s="14"/>
      <c r="E97" s="14"/>
      <c r="F97" s="14"/>
      <c r="G97" s="1"/>
      <c r="H97" s="1"/>
      <c r="I97" s="2" t="s">
        <v>21</v>
      </c>
      <c r="J97" s="6">
        <f>J139</f>
        <v>0</v>
      </c>
      <c r="K97" s="194"/>
      <c r="L97" s="14"/>
    </row>
    <row r="98" spans="1:12" x14ac:dyDescent="0.25">
      <c r="A98" s="14"/>
      <c r="B98" s="22" t="s">
        <v>175</v>
      </c>
      <c r="C98" s="14" t="s">
        <v>176</v>
      </c>
      <c r="D98" s="14"/>
      <c r="E98" s="14"/>
      <c r="F98" s="14"/>
      <c r="G98" s="1"/>
      <c r="H98" s="1"/>
      <c r="I98" s="2" t="s">
        <v>21</v>
      </c>
      <c r="J98" s="7">
        <f>-J146</f>
        <v>0</v>
      </c>
      <c r="K98" s="194"/>
      <c r="L98" s="14"/>
    </row>
    <row r="99" spans="1:12" x14ac:dyDescent="0.25">
      <c r="A99" s="14"/>
      <c r="B99" s="22" t="s">
        <v>175</v>
      </c>
      <c r="C99" s="14" t="s">
        <v>177</v>
      </c>
      <c r="D99" s="14"/>
      <c r="E99" s="14"/>
      <c r="F99" s="14"/>
      <c r="G99" s="1"/>
      <c r="H99" s="1"/>
      <c r="I99" s="2">
        <v>45838</v>
      </c>
      <c r="J99" s="7">
        <f>-I481</f>
        <v>0</v>
      </c>
      <c r="K99" s="194"/>
      <c r="L99" s="14"/>
    </row>
    <row r="100" spans="1:12" x14ac:dyDescent="0.25">
      <c r="A100" s="14"/>
      <c r="B100" s="22" t="s">
        <v>178</v>
      </c>
      <c r="C100" s="41" t="s">
        <v>179</v>
      </c>
      <c r="D100" s="41"/>
      <c r="E100" s="41"/>
      <c r="F100" s="41"/>
      <c r="G100" s="1"/>
      <c r="H100" s="1"/>
      <c r="I100" s="2">
        <v>45473</v>
      </c>
      <c r="J100" s="3">
        <f>SUM(J94:J99)</f>
        <v>0</v>
      </c>
      <c r="K100" s="194"/>
      <c r="L100" s="14"/>
    </row>
    <row r="101" spans="1:12" ht="15.75" x14ac:dyDescent="0.25">
      <c r="A101" s="14"/>
      <c r="B101" s="28"/>
      <c r="C101" s="29" t="s">
        <v>28</v>
      </c>
      <c r="D101" s="29"/>
      <c r="E101" s="29"/>
      <c r="F101" s="29"/>
      <c r="G101" s="29"/>
      <c r="H101" s="29"/>
      <c r="I101" s="29"/>
      <c r="J101" s="29"/>
      <c r="K101" s="99" t="s">
        <v>6</v>
      </c>
      <c r="L101" s="14"/>
    </row>
    <row r="102" spans="1:12" x14ac:dyDescent="0.25">
      <c r="A102" s="14"/>
      <c r="B102" s="100" t="s">
        <v>165</v>
      </c>
      <c r="C102" s="101" t="s">
        <v>166</v>
      </c>
      <c r="D102" s="101"/>
      <c r="E102" s="101"/>
      <c r="F102" s="101"/>
      <c r="G102" s="101"/>
      <c r="H102" s="101"/>
      <c r="I102" s="102" t="s">
        <v>167</v>
      </c>
      <c r="J102" s="102" t="s">
        <v>168</v>
      </c>
      <c r="K102" s="103"/>
      <c r="L102" s="14"/>
    </row>
    <row r="103" spans="1:12" x14ac:dyDescent="0.25">
      <c r="A103" s="14"/>
      <c r="B103" s="22" t="s">
        <v>169</v>
      </c>
      <c r="C103" s="41" t="s">
        <v>170</v>
      </c>
      <c r="D103" s="41"/>
      <c r="E103" s="41"/>
      <c r="F103" s="41"/>
      <c r="G103" s="1"/>
      <c r="H103" s="1"/>
      <c r="I103" s="2">
        <v>45474</v>
      </c>
      <c r="J103" s="3">
        <f>J100</f>
        <v>0</v>
      </c>
      <c r="K103" s="194"/>
      <c r="L103" s="14"/>
    </row>
    <row r="104" spans="1:12" x14ac:dyDescent="0.25">
      <c r="A104" s="14"/>
      <c r="B104" s="22" t="s">
        <v>169</v>
      </c>
      <c r="C104" s="14" t="s">
        <v>180</v>
      </c>
      <c r="D104" s="14"/>
      <c r="E104" s="14"/>
      <c r="F104" s="14"/>
      <c r="G104" s="1"/>
      <c r="H104" s="1"/>
      <c r="I104" s="2">
        <f>I127</f>
        <v>0</v>
      </c>
      <c r="J104" s="6">
        <f>J127</f>
        <v>0</v>
      </c>
      <c r="K104" s="194"/>
      <c r="L104" s="14"/>
    </row>
    <row r="105" spans="1:12" x14ac:dyDescent="0.25">
      <c r="A105" s="14"/>
      <c r="B105" s="22" t="s">
        <v>169</v>
      </c>
      <c r="C105" s="14" t="s">
        <v>172</v>
      </c>
      <c r="D105" s="14"/>
      <c r="E105" s="14"/>
      <c r="F105" s="14"/>
      <c r="G105" s="1"/>
      <c r="H105" s="1"/>
      <c r="I105" s="2" t="s">
        <v>28</v>
      </c>
      <c r="J105" s="6">
        <f>J133</f>
        <v>0</v>
      </c>
      <c r="K105" s="194"/>
      <c r="L105" s="14"/>
    </row>
    <row r="106" spans="1:12" x14ac:dyDescent="0.25">
      <c r="A106" s="14"/>
      <c r="B106" s="22" t="s">
        <v>169</v>
      </c>
      <c r="C106" s="14" t="s">
        <v>173</v>
      </c>
      <c r="D106" s="14"/>
      <c r="E106" s="14"/>
      <c r="F106" s="14"/>
      <c r="G106" s="1"/>
      <c r="H106" s="1"/>
      <c r="I106" s="2" t="s">
        <v>28</v>
      </c>
      <c r="J106" s="6">
        <f>J181</f>
        <v>0</v>
      </c>
      <c r="K106" s="194"/>
      <c r="L106" s="14"/>
    </row>
    <row r="107" spans="1:12" x14ac:dyDescent="0.25">
      <c r="A107" s="14"/>
      <c r="B107" s="22" t="s">
        <v>169</v>
      </c>
      <c r="C107" s="14" t="s">
        <v>174</v>
      </c>
      <c r="D107" s="14"/>
      <c r="E107" s="14"/>
      <c r="F107" s="14"/>
      <c r="G107" s="1"/>
      <c r="H107" s="1"/>
      <c r="I107" s="2" t="s">
        <v>28</v>
      </c>
      <c r="J107" s="6">
        <f>J140</f>
        <v>0</v>
      </c>
      <c r="K107" s="194"/>
      <c r="L107" s="14"/>
    </row>
    <row r="108" spans="1:12" x14ac:dyDescent="0.25">
      <c r="A108" s="14"/>
      <c r="B108" s="22" t="s">
        <v>175</v>
      </c>
      <c r="C108" s="14" t="s">
        <v>176</v>
      </c>
      <c r="D108" s="14"/>
      <c r="E108" s="14"/>
      <c r="F108" s="14"/>
      <c r="G108" s="1"/>
      <c r="H108" s="1"/>
      <c r="I108" s="2" t="s">
        <v>28</v>
      </c>
      <c r="J108" s="7">
        <f>-J147</f>
        <v>0</v>
      </c>
      <c r="K108" s="194"/>
      <c r="L108" s="14"/>
    </row>
    <row r="109" spans="1:12" x14ac:dyDescent="0.25">
      <c r="A109" s="14"/>
      <c r="B109" s="22" t="s">
        <v>175</v>
      </c>
      <c r="C109" s="14" t="s">
        <v>177</v>
      </c>
      <c r="D109" s="14"/>
      <c r="E109" s="14"/>
      <c r="F109" s="14"/>
      <c r="G109" s="1"/>
      <c r="H109" s="1"/>
      <c r="I109" s="2">
        <v>45930</v>
      </c>
      <c r="J109" s="7">
        <f>-I624</f>
        <v>0</v>
      </c>
      <c r="K109" s="194"/>
      <c r="L109" s="14"/>
    </row>
    <row r="110" spans="1:12" x14ac:dyDescent="0.25">
      <c r="A110" s="14"/>
      <c r="B110" s="22" t="s">
        <v>178</v>
      </c>
      <c r="C110" s="41" t="s">
        <v>179</v>
      </c>
      <c r="D110" s="41"/>
      <c r="E110" s="41"/>
      <c r="F110" s="41"/>
      <c r="G110" s="1"/>
      <c r="H110" s="1"/>
      <c r="I110" s="2">
        <v>45565</v>
      </c>
      <c r="J110" s="3">
        <f>SUM(J103:J109)</f>
        <v>0</v>
      </c>
      <c r="K110" s="194"/>
      <c r="L110" s="14"/>
    </row>
    <row r="111" spans="1:12" ht="15.75" x14ac:dyDescent="0.25">
      <c r="A111" s="14"/>
      <c r="B111" s="28"/>
      <c r="C111" s="29" t="s">
        <v>35</v>
      </c>
      <c r="D111" s="29"/>
      <c r="E111" s="29"/>
      <c r="F111" s="29"/>
      <c r="G111" s="29"/>
      <c r="H111" s="29"/>
      <c r="I111" s="29"/>
      <c r="J111" s="29"/>
      <c r="K111" s="99" t="s">
        <v>6</v>
      </c>
      <c r="L111" s="14"/>
    </row>
    <row r="112" spans="1:12" x14ac:dyDescent="0.25">
      <c r="A112" s="14"/>
      <c r="B112" s="100" t="s">
        <v>165</v>
      </c>
      <c r="C112" s="101" t="s">
        <v>166</v>
      </c>
      <c r="D112" s="101"/>
      <c r="E112" s="101"/>
      <c r="F112" s="101"/>
      <c r="G112" s="101"/>
      <c r="H112" s="101"/>
      <c r="I112" s="102" t="s">
        <v>167</v>
      </c>
      <c r="J112" s="102" t="s">
        <v>168</v>
      </c>
      <c r="K112" s="103"/>
      <c r="L112" s="14"/>
    </row>
    <row r="113" spans="1:12" x14ac:dyDescent="0.25">
      <c r="A113" s="14"/>
      <c r="B113" s="22" t="s">
        <v>169</v>
      </c>
      <c r="C113" s="41" t="s">
        <v>170</v>
      </c>
      <c r="D113" s="41"/>
      <c r="E113" s="41"/>
      <c r="F113" s="41"/>
      <c r="G113" s="1"/>
      <c r="H113" s="1"/>
      <c r="I113" s="2">
        <v>45566</v>
      </c>
      <c r="J113" s="3">
        <f>J110</f>
        <v>0</v>
      </c>
      <c r="K113" s="194"/>
      <c r="L113" s="14"/>
    </row>
    <row r="114" spans="1:12" x14ac:dyDescent="0.25">
      <c r="A114" s="14"/>
      <c r="B114" s="22" t="s">
        <v>169</v>
      </c>
      <c r="C114" s="14" t="s">
        <v>172</v>
      </c>
      <c r="D114" s="14"/>
      <c r="E114" s="14"/>
      <c r="F114" s="14"/>
      <c r="G114" s="1"/>
      <c r="H114" s="1"/>
      <c r="I114" s="2" t="s">
        <v>35</v>
      </c>
      <c r="J114" s="6">
        <f>J134</f>
        <v>0</v>
      </c>
      <c r="K114" s="194"/>
      <c r="L114" s="14"/>
    </row>
    <row r="115" spans="1:12" x14ac:dyDescent="0.25">
      <c r="A115" s="14"/>
      <c r="B115" s="22" t="s">
        <v>169</v>
      </c>
      <c r="C115" s="14" t="s">
        <v>173</v>
      </c>
      <c r="D115" s="14"/>
      <c r="E115" s="14"/>
      <c r="F115" s="14"/>
      <c r="G115" s="1"/>
      <c r="H115" s="1"/>
      <c r="I115" s="2" t="s">
        <v>35</v>
      </c>
      <c r="J115" s="6">
        <f>J189</f>
        <v>0</v>
      </c>
      <c r="K115" s="194"/>
      <c r="L115" s="14"/>
    </row>
    <row r="116" spans="1:12" x14ac:dyDescent="0.25">
      <c r="A116" s="14"/>
      <c r="B116" s="22" t="s">
        <v>169</v>
      </c>
      <c r="C116" s="14" t="s">
        <v>174</v>
      </c>
      <c r="D116" s="14"/>
      <c r="E116" s="14"/>
      <c r="F116" s="14"/>
      <c r="G116" s="1"/>
      <c r="H116" s="1"/>
      <c r="I116" s="2" t="s">
        <v>35</v>
      </c>
      <c r="J116" s="6">
        <f>J141</f>
        <v>0</v>
      </c>
      <c r="K116" s="194"/>
      <c r="L116" s="14"/>
    </row>
    <row r="117" spans="1:12" x14ac:dyDescent="0.25">
      <c r="A117" s="14"/>
      <c r="B117" s="22" t="s">
        <v>175</v>
      </c>
      <c r="C117" s="14" t="s">
        <v>176</v>
      </c>
      <c r="D117" s="14"/>
      <c r="E117" s="14"/>
      <c r="F117" s="14"/>
      <c r="G117" s="1"/>
      <c r="H117" s="1"/>
      <c r="I117" s="2" t="s">
        <v>35</v>
      </c>
      <c r="J117" s="7">
        <f>-J148</f>
        <v>0</v>
      </c>
      <c r="K117" s="194"/>
      <c r="L117" s="14"/>
    </row>
    <row r="118" spans="1:12" x14ac:dyDescent="0.25">
      <c r="A118" s="14"/>
      <c r="B118" s="22" t="s">
        <v>175</v>
      </c>
      <c r="C118" s="14" t="s">
        <v>177</v>
      </c>
      <c r="D118" s="14"/>
      <c r="E118" s="14"/>
      <c r="F118" s="14"/>
      <c r="G118" s="1"/>
      <c r="H118" s="1"/>
      <c r="I118" s="2">
        <v>46022</v>
      </c>
      <c r="J118" s="7">
        <f>-I766</f>
        <v>0</v>
      </c>
      <c r="K118" s="194"/>
      <c r="L118" s="14"/>
    </row>
    <row r="119" spans="1:12" x14ac:dyDescent="0.25">
      <c r="A119" s="14"/>
      <c r="B119" s="22" t="s">
        <v>178</v>
      </c>
      <c r="C119" s="41" t="s">
        <v>179</v>
      </c>
      <c r="D119" s="41"/>
      <c r="E119" s="41"/>
      <c r="F119" s="41"/>
      <c r="G119" s="1"/>
      <c r="H119" s="1"/>
      <c r="I119" s="2">
        <v>46022</v>
      </c>
      <c r="J119" s="3">
        <f>SUM(J113:J118)</f>
        <v>0</v>
      </c>
      <c r="K119" s="194"/>
      <c r="L119" s="14"/>
    </row>
    <row r="120" spans="1:12" x14ac:dyDescent="0.25">
      <c r="A120" s="14"/>
      <c r="B120" s="104" t="s">
        <v>178</v>
      </c>
      <c r="C120" s="105" t="s">
        <v>181</v>
      </c>
      <c r="D120" s="105"/>
      <c r="E120" s="105"/>
      <c r="F120" s="105"/>
      <c r="G120" s="4"/>
      <c r="H120" s="4"/>
      <c r="I120" s="4"/>
      <c r="J120" s="5">
        <f>J119</f>
        <v>0</v>
      </c>
      <c r="K120" s="195"/>
      <c r="L120" s="14"/>
    </row>
    <row r="121" spans="1:12" x14ac:dyDescent="0.25">
      <c r="A121" s="14"/>
      <c r="B121" s="106"/>
      <c r="C121" s="107"/>
      <c r="D121" s="107"/>
      <c r="E121" s="107"/>
      <c r="F121" s="107"/>
      <c r="G121" s="9"/>
      <c r="H121" s="9"/>
      <c r="I121" s="9"/>
      <c r="J121" s="10"/>
      <c r="K121" s="46"/>
      <c r="L121" s="14"/>
    </row>
    <row r="122" spans="1:12" x14ac:dyDescent="0.25">
      <c r="A122" s="14"/>
      <c r="B122" s="106"/>
      <c r="C122" s="107"/>
      <c r="D122" s="107"/>
      <c r="E122" s="107"/>
      <c r="F122" s="107"/>
      <c r="G122" s="9"/>
      <c r="H122" s="9"/>
      <c r="I122" s="9"/>
      <c r="J122" s="10"/>
      <c r="K122" s="46"/>
      <c r="L122" s="14"/>
    </row>
    <row r="123" spans="1:12" ht="21" x14ac:dyDescent="0.25">
      <c r="A123" s="14"/>
      <c r="B123" s="49"/>
      <c r="C123" s="50" t="s">
        <v>182</v>
      </c>
      <c r="D123" s="51"/>
      <c r="E123" s="51"/>
      <c r="F123" s="51"/>
      <c r="G123" s="51"/>
      <c r="H123" s="51"/>
      <c r="I123" s="51"/>
      <c r="J123" s="51"/>
      <c r="K123" s="52"/>
      <c r="L123" s="14"/>
    </row>
    <row r="124" spans="1:12" ht="18.75" x14ac:dyDescent="0.25">
      <c r="A124" s="14"/>
      <c r="B124" s="108" t="s">
        <v>183</v>
      </c>
      <c r="C124" s="109"/>
      <c r="D124" s="109"/>
      <c r="E124" s="109"/>
      <c r="F124" s="109"/>
      <c r="G124" s="109"/>
      <c r="H124" s="109"/>
      <c r="I124" s="109"/>
      <c r="J124" s="109"/>
      <c r="K124" s="110"/>
      <c r="L124" s="14"/>
    </row>
    <row r="125" spans="1:12" x14ac:dyDescent="0.25">
      <c r="A125" s="14"/>
      <c r="B125" s="111"/>
      <c r="C125" s="112" t="s">
        <v>166</v>
      </c>
      <c r="D125" s="113"/>
      <c r="E125" s="113"/>
      <c r="F125" s="113"/>
      <c r="G125" s="113"/>
      <c r="H125" s="114"/>
      <c r="I125" s="114" t="s">
        <v>184</v>
      </c>
      <c r="J125" s="114" t="s">
        <v>185</v>
      </c>
      <c r="K125" s="115" t="s">
        <v>6</v>
      </c>
      <c r="L125" s="14"/>
    </row>
    <row r="126" spans="1:12" x14ac:dyDescent="0.25">
      <c r="A126" s="14"/>
      <c r="B126" s="217" t="s">
        <v>169</v>
      </c>
      <c r="C126" s="196"/>
      <c r="D126" s="196"/>
      <c r="E126" s="196"/>
      <c r="F126" s="196"/>
      <c r="G126" s="196"/>
      <c r="H126" s="196"/>
      <c r="I126" s="197"/>
      <c r="J126" s="198">
        <v>0</v>
      </c>
      <c r="K126" s="199"/>
      <c r="L126" s="14"/>
    </row>
    <row r="127" spans="1:12" x14ac:dyDescent="0.25">
      <c r="A127" s="14"/>
      <c r="B127" s="217" t="s">
        <v>169</v>
      </c>
      <c r="C127" s="196"/>
      <c r="D127" s="196"/>
      <c r="E127" s="196"/>
      <c r="F127" s="196"/>
      <c r="G127" s="196"/>
      <c r="H127" s="196"/>
      <c r="I127" s="197"/>
      <c r="J127" s="198">
        <v>0</v>
      </c>
      <c r="K127" s="200"/>
      <c r="L127" s="14"/>
    </row>
    <row r="128" spans="1:12" x14ac:dyDescent="0.25">
      <c r="A128" s="14"/>
      <c r="B128" s="116"/>
      <c r="C128" s="117"/>
      <c r="D128" s="117"/>
      <c r="E128" s="117"/>
      <c r="F128" s="117"/>
      <c r="G128" s="117"/>
      <c r="H128" s="117"/>
      <c r="I128" s="169" t="s">
        <v>135</v>
      </c>
      <c r="J128" s="12">
        <f>SUM(J126:J127)</f>
        <v>0</v>
      </c>
      <c r="K128" s="118"/>
      <c r="L128" s="14"/>
    </row>
    <row r="129" spans="1:12" ht="18.75" x14ac:dyDescent="0.25">
      <c r="A129" s="14"/>
      <c r="B129" s="108" t="s">
        <v>186</v>
      </c>
      <c r="C129" s="109"/>
      <c r="D129" s="109"/>
      <c r="E129" s="109"/>
      <c r="F129" s="109"/>
      <c r="G129" s="109"/>
      <c r="H129" s="109"/>
      <c r="I129" s="109"/>
      <c r="J129" s="109"/>
      <c r="K129" s="110"/>
      <c r="L129" s="14"/>
    </row>
    <row r="130" spans="1:12" x14ac:dyDescent="0.25">
      <c r="A130" s="14"/>
      <c r="B130" s="111"/>
      <c r="C130" s="112" t="s">
        <v>166</v>
      </c>
      <c r="D130" s="113"/>
      <c r="E130" s="113"/>
      <c r="F130" s="113"/>
      <c r="G130" s="113"/>
      <c r="H130" s="114"/>
      <c r="I130" s="114" t="s">
        <v>184</v>
      </c>
      <c r="J130" s="114" t="s">
        <v>185</v>
      </c>
      <c r="K130" s="115" t="s">
        <v>6</v>
      </c>
      <c r="L130" s="14"/>
    </row>
    <row r="131" spans="1:12" x14ac:dyDescent="0.25">
      <c r="A131" s="14"/>
      <c r="B131" s="217" t="s">
        <v>169</v>
      </c>
      <c r="C131" s="196"/>
      <c r="D131" s="196"/>
      <c r="E131" s="196"/>
      <c r="F131" s="196"/>
      <c r="G131" s="196"/>
      <c r="H131" s="196"/>
      <c r="I131" s="197"/>
      <c r="J131" s="198">
        <v>0</v>
      </c>
      <c r="K131" s="199"/>
      <c r="L131" s="14"/>
    </row>
    <row r="132" spans="1:12" x14ac:dyDescent="0.25">
      <c r="A132" s="14"/>
      <c r="B132" s="217" t="s">
        <v>169</v>
      </c>
      <c r="C132" s="196"/>
      <c r="D132" s="196"/>
      <c r="E132" s="196"/>
      <c r="F132" s="196"/>
      <c r="G132" s="196"/>
      <c r="H132" s="196"/>
      <c r="I132" s="197"/>
      <c r="J132" s="198">
        <v>0</v>
      </c>
      <c r="K132" s="200"/>
      <c r="L132" s="14"/>
    </row>
    <row r="133" spans="1:12" x14ac:dyDescent="0.25">
      <c r="A133" s="14"/>
      <c r="B133" s="217" t="s">
        <v>169</v>
      </c>
      <c r="C133" s="196"/>
      <c r="D133" s="196"/>
      <c r="E133" s="196"/>
      <c r="F133" s="196"/>
      <c r="G133" s="196"/>
      <c r="H133" s="196"/>
      <c r="I133" s="197"/>
      <c r="J133" s="198">
        <v>0</v>
      </c>
      <c r="K133" s="200"/>
      <c r="L133" s="14"/>
    </row>
    <row r="134" spans="1:12" x14ac:dyDescent="0.25">
      <c r="A134" s="14"/>
      <c r="B134" s="217" t="s">
        <v>169</v>
      </c>
      <c r="C134" s="196"/>
      <c r="D134" s="196"/>
      <c r="E134" s="196"/>
      <c r="F134" s="196"/>
      <c r="G134" s="196"/>
      <c r="H134" s="196"/>
      <c r="I134" s="197"/>
      <c r="J134" s="198">
        <v>0</v>
      </c>
      <c r="K134" s="200"/>
      <c r="L134" s="14"/>
    </row>
    <row r="135" spans="1:12" x14ac:dyDescent="0.25">
      <c r="A135" s="14"/>
      <c r="B135" s="116"/>
      <c r="C135" s="117"/>
      <c r="D135" s="117"/>
      <c r="E135" s="117"/>
      <c r="F135" s="117"/>
      <c r="G135" s="117"/>
      <c r="H135" s="117"/>
      <c r="I135" s="169" t="s">
        <v>135</v>
      </c>
      <c r="J135" s="12">
        <f>SUM(J131:J134)</f>
        <v>0</v>
      </c>
      <c r="K135" s="118"/>
      <c r="L135" s="14"/>
    </row>
    <row r="136" spans="1:12" ht="18.75" x14ac:dyDescent="0.25">
      <c r="A136" s="14"/>
      <c r="B136" s="108" t="s">
        <v>174</v>
      </c>
      <c r="C136" s="109"/>
      <c r="D136" s="109"/>
      <c r="E136" s="109"/>
      <c r="F136" s="109"/>
      <c r="G136" s="109"/>
      <c r="H136" s="109"/>
      <c r="I136" s="109"/>
      <c r="J136" s="109"/>
      <c r="K136" s="110"/>
      <c r="L136" s="14"/>
    </row>
    <row r="137" spans="1:12" x14ac:dyDescent="0.25">
      <c r="A137" s="14"/>
      <c r="B137" s="111"/>
      <c r="C137" s="112" t="s">
        <v>166</v>
      </c>
      <c r="D137" s="113"/>
      <c r="E137" s="113"/>
      <c r="F137" s="113"/>
      <c r="G137" s="113"/>
      <c r="H137" s="114"/>
      <c r="I137" s="114" t="s">
        <v>184</v>
      </c>
      <c r="J137" s="114" t="s">
        <v>185</v>
      </c>
      <c r="K137" s="115" t="s">
        <v>6</v>
      </c>
      <c r="L137" s="14"/>
    </row>
    <row r="138" spans="1:12" x14ac:dyDescent="0.25">
      <c r="A138" s="14"/>
      <c r="B138" s="217" t="s">
        <v>169</v>
      </c>
      <c r="C138" s="196"/>
      <c r="D138" s="196"/>
      <c r="E138" s="196"/>
      <c r="F138" s="196"/>
      <c r="G138" s="196"/>
      <c r="H138" s="196"/>
      <c r="I138" s="197"/>
      <c r="J138" s="198">
        <v>0</v>
      </c>
      <c r="K138" s="199"/>
      <c r="L138" s="14"/>
    </row>
    <row r="139" spans="1:12" x14ac:dyDescent="0.25">
      <c r="A139" s="14"/>
      <c r="B139" s="217" t="s">
        <v>169</v>
      </c>
      <c r="C139" s="196"/>
      <c r="D139" s="196"/>
      <c r="E139" s="196"/>
      <c r="F139" s="196"/>
      <c r="G139" s="196"/>
      <c r="H139" s="196"/>
      <c r="I139" s="197"/>
      <c r="J139" s="198">
        <v>0</v>
      </c>
      <c r="K139" s="200"/>
      <c r="L139" s="14"/>
    </row>
    <row r="140" spans="1:12" x14ac:dyDescent="0.25">
      <c r="A140" s="14"/>
      <c r="B140" s="217" t="s">
        <v>169</v>
      </c>
      <c r="C140" s="196"/>
      <c r="D140" s="196"/>
      <c r="E140" s="196"/>
      <c r="F140" s="196"/>
      <c r="G140" s="196"/>
      <c r="H140" s="196"/>
      <c r="I140" s="197"/>
      <c r="J140" s="198">
        <v>0</v>
      </c>
      <c r="K140" s="200"/>
      <c r="L140" s="14"/>
    </row>
    <row r="141" spans="1:12" x14ac:dyDescent="0.25">
      <c r="A141" s="14"/>
      <c r="B141" s="217" t="s">
        <v>169</v>
      </c>
      <c r="C141" s="196"/>
      <c r="D141" s="196"/>
      <c r="E141" s="196"/>
      <c r="F141" s="196"/>
      <c r="G141" s="196"/>
      <c r="H141" s="196"/>
      <c r="I141" s="197"/>
      <c r="J141" s="198">
        <v>0</v>
      </c>
      <c r="K141" s="200"/>
      <c r="L141" s="14"/>
    </row>
    <row r="142" spans="1:12" x14ac:dyDescent="0.25">
      <c r="A142" s="14"/>
      <c r="B142" s="116"/>
      <c r="C142" s="117"/>
      <c r="D142" s="117"/>
      <c r="E142" s="117"/>
      <c r="F142" s="117"/>
      <c r="G142" s="117"/>
      <c r="H142" s="117"/>
      <c r="I142" s="169" t="s">
        <v>135</v>
      </c>
      <c r="J142" s="12">
        <f>SUM(J138:J141)</f>
        <v>0</v>
      </c>
      <c r="K142" s="118"/>
      <c r="L142" s="14"/>
    </row>
    <row r="143" spans="1:12" ht="18.75" x14ac:dyDescent="0.25">
      <c r="A143" s="14"/>
      <c r="B143" s="108" t="s">
        <v>176</v>
      </c>
      <c r="C143" s="109"/>
      <c r="D143" s="109"/>
      <c r="E143" s="109"/>
      <c r="F143" s="109"/>
      <c r="G143" s="109"/>
      <c r="H143" s="109"/>
      <c r="I143" s="109"/>
      <c r="J143" s="109"/>
      <c r="K143" s="110"/>
      <c r="L143" s="14"/>
    </row>
    <row r="144" spans="1:12" x14ac:dyDescent="0.25">
      <c r="A144" s="14"/>
      <c r="B144" s="111"/>
      <c r="C144" s="112" t="s">
        <v>166</v>
      </c>
      <c r="D144" s="113"/>
      <c r="E144" s="113"/>
      <c r="F144" s="113"/>
      <c r="G144" s="113"/>
      <c r="H144" s="114"/>
      <c r="I144" s="114" t="s">
        <v>184</v>
      </c>
      <c r="J144" s="114" t="s">
        <v>185</v>
      </c>
      <c r="K144" s="115" t="s">
        <v>6</v>
      </c>
      <c r="L144" s="14"/>
    </row>
    <row r="145" spans="1:12" x14ac:dyDescent="0.25">
      <c r="A145" s="14"/>
      <c r="B145" s="217" t="s">
        <v>175</v>
      </c>
      <c r="C145" s="196"/>
      <c r="D145" s="196"/>
      <c r="E145" s="196"/>
      <c r="F145" s="196"/>
      <c r="G145" s="196"/>
      <c r="H145" s="196"/>
      <c r="I145" s="197"/>
      <c r="J145" s="198">
        <v>0</v>
      </c>
      <c r="K145" s="199"/>
      <c r="L145" s="14"/>
    </row>
    <row r="146" spans="1:12" x14ac:dyDescent="0.25">
      <c r="A146" s="14"/>
      <c r="B146" s="217" t="s">
        <v>175</v>
      </c>
      <c r="C146" s="196"/>
      <c r="D146" s="196"/>
      <c r="E146" s="196"/>
      <c r="F146" s="196"/>
      <c r="G146" s="196"/>
      <c r="H146" s="196"/>
      <c r="I146" s="197"/>
      <c r="J146" s="198">
        <v>0</v>
      </c>
      <c r="K146" s="200"/>
      <c r="L146" s="14"/>
    </row>
    <row r="147" spans="1:12" x14ac:dyDescent="0.25">
      <c r="A147" s="14"/>
      <c r="B147" s="217" t="s">
        <v>175</v>
      </c>
      <c r="C147" s="196"/>
      <c r="D147" s="196"/>
      <c r="E147" s="196"/>
      <c r="F147" s="196"/>
      <c r="G147" s="196"/>
      <c r="H147" s="196"/>
      <c r="I147" s="197"/>
      <c r="J147" s="198">
        <v>0</v>
      </c>
      <c r="K147" s="200"/>
      <c r="L147" s="14"/>
    </row>
    <row r="148" spans="1:12" x14ac:dyDescent="0.25">
      <c r="A148" s="14"/>
      <c r="B148" s="217" t="s">
        <v>175</v>
      </c>
      <c r="C148" s="196"/>
      <c r="D148" s="196"/>
      <c r="E148" s="196"/>
      <c r="F148" s="196"/>
      <c r="G148" s="196"/>
      <c r="H148" s="196"/>
      <c r="I148" s="197"/>
      <c r="J148" s="198">
        <v>0</v>
      </c>
      <c r="K148" s="200"/>
      <c r="L148" s="14"/>
    </row>
    <row r="149" spans="1:12" x14ac:dyDescent="0.25">
      <c r="A149" s="14"/>
      <c r="B149" s="116"/>
      <c r="C149" s="117"/>
      <c r="D149" s="117"/>
      <c r="E149" s="117"/>
      <c r="F149" s="117"/>
      <c r="G149" s="117"/>
      <c r="H149" s="117"/>
      <c r="I149" s="169" t="s">
        <v>135</v>
      </c>
      <c r="J149" s="12">
        <f>SUM(J145:J148)</f>
        <v>0</v>
      </c>
      <c r="K149" s="118"/>
      <c r="L149" s="14"/>
    </row>
    <row r="150" spans="1:12" x14ac:dyDescent="0.25">
      <c r="A150" s="14"/>
      <c r="B150" s="79"/>
      <c r="C150" s="14"/>
      <c r="D150" s="14"/>
      <c r="E150" s="14"/>
      <c r="F150" s="14"/>
      <c r="G150" s="14"/>
      <c r="H150" s="14"/>
      <c r="I150" s="14"/>
      <c r="J150" s="14"/>
      <c r="K150" s="23"/>
      <c r="L150" s="14"/>
    </row>
    <row r="151" spans="1:12" x14ac:dyDescent="0.25">
      <c r="A151" s="14"/>
      <c r="B151" s="79"/>
      <c r="C151" s="107" t="s">
        <v>187</v>
      </c>
      <c r="D151" s="14"/>
      <c r="E151" s="14"/>
      <c r="F151" s="14"/>
      <c r="G151" s="14"/>
      <c r="H151" s="14"/>
      <c r="I151" s="14"/>
      <c r="J151" s="14"/>
      <c r="K151" s="23"/>
      <c r="L151" s="14"/>
    </row>
    <row r="152" spans="1:12" x14ac:dyDescent="0.25">
      <c r="A152" s="14"/>
      <c r="B152" s="201"/>
      <c r="C152" s="349" t="s">
        <v>188</v>
      </c>
      <c r="D152" s="350"/>
      <c r="E152" s="350"/>
      <c r="F152" s="350"/>
      <c r="G152" s="350"/>
      <c r="H152" s="350"/>
      <c r="I152" s="350"/>
      <c r="J152" s="350"/>
      <c r="K152" s="351"/>
      <c r="L152" s="14"/>
    </row>
    <row r="153" spans="1:12" x14ac:dyDescent="0.25">
      <c r="A153" s="14"/>
      <c r="B153" s="201"/>
      <c r="C153" s="349" t="s">
        <v>188</v>
      </c>
      <c r="D153" s="350"/>
      <c r="E153" s="350"/>
      <c r="F153" s="350"/>
      <c r="G153" s="350"/>
      <c r="H153" s="350"/>
      <c r="I153" s="350"/>
      <c r="J153" s="350"/>
      <c r="K153" s="351"/>
      <c r="L153" s="14"/>
    </row>
    <row r="154" spans="1:12" x14ac:dyDescent="0.25">
      <c r="A154" s="14"/>
      <c r="B154" s="201"/>
      <c r="C154" s="349" t="s">
        <v>188</v>
      </c>
      <c r="D154" s="350"/>
      <c r="E154" s="350"/>
      <c r="F154" s="350"/>
      <c r="G154" s="350"/>
      <c r="H154" s="350"/>
      <c r="I154" s="350"/>
      <c r="J154" s="350"/>
      <c r="K154" s="351"/>
      <c r="L154" s="14"/>
    </row>
    <row r="155" spans="1:12" x14ac:dyDescent="0.25">
      <c r="A155" s="14"/>
      <c r="B155" s="201"/>
      <c r="C155" s="349" t="s">
        <v>188</v>
      </c>
      <c r="D155" s="350"/>
      <c r="E155" s="350"/>
      <c r="F155" s="350"/>
      <c r="G155" s="350"/>
      <c r="H155" s="350"/>
      <c r="I155" s="350"/>
      <c r="J155" s="350"/>
      <c r="K155" s="351"/>
      <c r="L155" s="14"/>
    </row>
    <row r="156" spans="1:12" x14ac:dyDescent="0.25">
      <c r="A156" s="14"/>
      <c r="B156" s="205"/>
      <c r="C156" s="356" t="s">
        <v>188</v>
      </c>
      <c r="D156" s="357"/>
      <c r="E156" s="357"/>
      <c r="F156" s="357"/>
      <c r="G156" s="357"/>
      <c r="H156" s="357"/>
      <c r="I156" s="357"/>
      <c r="J156" s="357"/>
      <c r="K156" s="358"/>
      <c r="L156" s="14"/>
    </row>
    <row r="157" spans="1:12" x14ac:dyDescent="0.25">
      <c r="A157" s="14"/>
      <c r="B157" s="22"/>
      <c r="C157" s="14"/>
      <c r="D157" s="14"/>
      <c r="E157" s="14"/>
      <c r="F157" s="14"/>
      <c r="G157" s="14"/>
      <c r="H157" s="14"/>
      <c r="I157" s="14"/>
      <c r="J157" s="14"/>
      <c r="K157" s="23"/>
      <c r="L157" s="14"/>
    </row>
    <row r="158" spans="1:12" ht="13.5" thickBot="1" x14ac:dyDescent="0.3">
      <c r="A158" s="14"/>
      <c r="B158" s="22"/>
      <c r="C158" s="14"/>
      <c r="D158" s="14"/>
      <c r="E158" s="14"/>
      <c r="F158" s="14"/>
      <c r="G158" s="14"/>
      <c r="H158" s="14"/>
      <c r="I158" s="14"/>
      <c r="J158" s="14"/>
      <c r="K158" s="23"/>
      <c r="L158" s="14"/>
    </row>
    <row r="159" spans="1:12" ht="21" x14ac:dyDescent="0.25">
      <c r="A159" s="14"/>
      <c r="B159" s="119"/>
      <c r="C159" s="120" t="s">
        <v>189</v>
      </c>
      <c r="D159" s="121"/>
      <c r="E159" s="121"/>
      <c r="F159" s="121"/>
      <c r="G159" s="121"/>
      <c r="H159" s="121"/>
      <c r="I159" s="121"/>
      <c r="J159" s="121"/>
      <c r="K159" s="122"/>
      <c r="L159" s="14"/>
    </row>
    <row r="160" spans="1:12" ht="18.75" x14ac:dyDescent="0.25">
      <c r="A160" s="14"/>
      <c r="B160" s="123"/>
      <c r="C160" s="124" t="s">
        <v>14</v>
      </c>
      <c r="D160" s="124"/>
      <c r="E160" s="124"/>
      <c r="F160" s="124"/>
      <c r="G160" s="124"/>
      <c r="H160" s="124"/>
      <c r="I160" s="124"/>
      <c r="J160" s="124"/>
      <c r="K160" s="99" t="s">
        <v>6</v>
      </c>
      <c r="L160" s="14"/>
    </row>
    <row r="161" spans="1:12" x14ac:dyDescent="0.25">
      <c r="A161" s="14"/>
      <c r="B161" s="100" t="s">
        <v>165</v>
      </c>
      <c r="C161" s="101" t="s">
        <v>190</v>
      </c>
      <c r="D161" s="101"/>
      <c r="E161" s="101"/>
      <c r="F161" s="101"/>
      <c r="G161" s="101"/>
      <c r="H161" s="101"/>
      <c r="I161" s="102" t="s">
        <v>167</v>
      </c>
      <c r="J161" s="102" t="s">
        <v>168</v>
      </c>
      <c r="K161" s="103"/>
      <c r="L161" s="14"/>
    </row>
    <row r="162" spans="1:12" x14ac:dyDescent="0.25">
      <c r="A162" s="14"/>
      <c r="B162" s="22" t="s">
        <v>169</v>
      </c>
      <c r="C162" s="41" t="s">
        <v>191</v>
      </c>
      <c r="D162" s="41"/>
      <c r="E162" s="41"/>
      <c r="F162" s="41"/>
      <c r="G162" s="1"/>
      <c r="H162" s="1"/>
      <c r="I162" s="2">
        <v>45658</v>
      </c>
      <c r="J162" s="206">
        <v>0</v>
      </c>
      <c r="K162" s="207"/>
      <c r="L162" s="14"/>
    </row>
    <row r="163" spans="1:12" x14ac:dyDescent="0.25">
      <c r="A163" s="14"/>
      <c r="B163" s="22" t="s">
        <v>169</v>
      </c>
      <c r="C163" s="14" t="s">
        <v>192</v>
      </c>
      <c r="D163" s="14"/>
      <c r="E163" s="14"/>
      <c r="F163" s="14"/>
      <c r="G163" s="1"/>
      <c r="H163" s="1"/>
      <c r="I163" s="2" t="s">
        <v>14</v>
      </c>
      <c r="J163" s="208">
        <v>0</v>
      </c>
      <c r="K163" s="207"/>
      <c r="L163" s="14"/>
    </row>
    <row r="164" spans="1:12" x14ac:dyDescent="0.25">
      <c r="A164" s="14"/>
      <c r="B164" s="22" t="s">
        <v>175</v>
      </c>
      <c r="C164" s="14" t="s">
        <v>193</v>
      </c>
      <c r="D164" s="14"/>
      <c r="E164" s="14"/>
      <c r="F164" s="14"/>
      <c r="G164" s="1"/>
      <c r="H164" s="1"/>
      <c r="I164" s="2" t="s">
        <v>14</v>
      </c>
      <c r="J164" s="209">
        <v>0</v>
      </c>
      <c r="K164" s="207"/>
      <c r="L164" s="14"/>
    </row>
    <row r="165" spans="1:12" x14ac:dyDescent="0.25">
      <c r="A165" s="14"/>
      <c r="B165" s="22" t="s">
        <v>169</v>
      </c>
      <c r="C165" s="14" t="s">
        <v>194</v>
      </c>
      <c r="D165" s="14"/>
      <c r="E165" s="14"/>
      <c r="F165" s="14"/>
      <c r="G165" s="1"/>
      <c r="H165" s="1"/>
      <c r="I165" s="2" t="s">
        <v>14</v>
      </c>
      <c r="J165" s="208">
        <v>0</v>
      </c>
      <c r="K165" s="207"/>
      <c r="L165" s="14"/>
    </row>
    <row r="166" spans="1:12" x14ac:dyDescent="0.25">
      <c r="A166" s="14"/>
      <c r="B166" s="22" t="s">
        <v>175</v>
      </c>
      <c r="C166" s="14" t="s">
        <v>195</v>
      </c>
      <c r="D166" s="14"/>
      <c r="E166" s="14"/>
      <c r="F166" s="14"/>
      <c r="G166" s="1"/>
      <c r="H166" s="1"/>
      <c r="I166" s="2" t="s">
        <v>14</v>
      </c>
      <c r="J166" s="209">
        <v>0</v>
      </c>
      <c r="K166" s="207"/>
      <c r="L166" s="14"/>
    </row>
    <row r="167" spans="1:12" x14ac:dyDescent="0.25">
      <c r="A167" s="14"/>
      <c r="B167" s="22" t="s">
        <v>178</v>
      </c>
      <c r="C167" s="41" t="s">
        <v>196</v>
      </c>
      <c r="D167" s="41"/>
      <c r="E167" s="41"/>
      <c r="F167" s="41"/>
      <c r="G167" s="1"/>
      <c r="H167" s="1"/>
      <c r="I167" s="2">
        <v>45747</v>
      </c>
      <c r="J167" s="3">
        <f>J162+J163+J165-J164-J166</f>
        <v>0</v>
      </c>
      <c r="K167" s="207"/>
      <c r="L167" s="14"/>
    </row>
    <row r="168" spans="1:12" ht="18.75" x14ac:dyDescent="0.25">
      <c r="A168" s="14"/>
      <c r="B168" s="123"/>
      <c r="C168" s="124" t="s">
        <v>21</v>
      </c>
      <c r="D168" s="124"/>
      <c r="E168" s="124"/>
      <c r="F168" s="124"/>
      <c r="G168" s="124"/>
      <c r="H168" s="124"/>
      <c r="I168" s="124"/>
      <c r="J168" s="124"/>
      <c r="K168" s="99" t="s">
        <v>6</v>
      </c>
      <c r="L168" s="14"/>
    </row>
    <row r="169" spans="1:12" x14ac:dyDescent="0.25">
      <c r="A169" s="14"/>
      <c r="B169" s="100" t="s">
        <v>165</v>
      </c>
      <c r="C169" s="101" t="s">
        <v>190</v>
      </c>
      <c r="D169" s="101"/>
      <c r="E169" s="101"/>
      <c r="F169" s="101"/>
      <c r="G169" s="101"/>
      <c r="H169" s="101"/>
      <c r="I169" s="102" t="s">
        <v>167</v>
      </c>
      <c r="J169" s="102" t="s">
        <v>168</v>
      </c>
      <c r="K169" s="103"/>
      <c r="L169" s="14"/>
    </row>
    <row r="170" spans="1:12" x14ac:dyDescent="0.25">
      <c r="A170" s="14"/>
      <c r="B170" s="22" t="s">
        <v>169</v>
      </c>
      <c r="C170" s="41" t="s">
        <v>191</v>
      </c>
      <c r="D170" s="41"/>
      <c r="E170" s="41"/>
      <c r="F170" s="41"/>
      <c r="G170" s="1"/>
      <c r="H170" s="1"/>
      <c r="I170" s="2">
        <v>45658</v>
      </c>
      <c r="J170" s="206">
        <f>J167</f>
        <v>0</v>
      </c>
      <c r="K170" s="207"/>
      <c r="L170" s="14"/>
    </row>
    <row r="171" spans="1:12" x14ac:dyDescent="0.25">
      <c r="A171" s="14"/>
      <c r="B171" s="22" t="s">
        <v>169</v>
      </c>
      <c r="C171" s="14" t="s">
        <v>192</v>
      </c>
      <c r="D171" s="14"/>
      <c r="E171" s="14"/>
      <c r="F171" s="14"/>
      <c r="G171" s="1"/>
      <c r="H171" s="1"/>
      <c r="I171" s="2" t="s">
        <v>21</v>
      </c>
      <c r="J171" s="208">
        <v>0</v>
      </c>
      <c r="K171" s="207"/>
      <c r="L171" s="14"/>
    </row>
    <row r="172" spans="1:12" x14ac:dyDescent="0.25">
      <c r="A172" s="14"/>
      <c r="B172" s="22" t="s">
        <v>175</v>
      </c>
      <c r="C172" s="14" t="s">
        <v>193</v>
      </c>
      <c r="D172" s="14"/>
      <c r="E172" s="14"/>
      <c r="F172" s="14"/>
      <c r="G172" s="1"/>
      <c r="H172" s="1"/>
      <c r="I172" s="2" t="s">
        <v>21</v>
      </c>
      <c r="J172" s="209">
        <v>0</v>
      </c>
      <c r="K172" s="207"/>
      <c r="L172" s="14"/>
    </row>
    <row r="173" spans="1:12" x14ac:dyDescent="0.25">
      <c r="A173" s="14"/>
      <c r="B173" s="22" t="s">
        <v>169</v>
      </c>
      <c r="C173" s="14" t="s">
        <v>194</v>
      </c>
      <c r="D173" s="14"/>
      <c r="E173" s="14"/>
      <c r="F173" s="14"/>
      <c r="G173" s="1"/>
      <c r="H173" s="1"/>
      <c r="I173" s="2" t="s">
        <v>21</v>
      </c>
      <c r="J173" s="208">
        <v>0</v>
      </c>
      <c r="K173" s="207"/>
      <c r="L173" s="14"/>
    </row>
    <row r="174" spans="1:12" x14ac:dyDescent="0.25">
      <c r="A174" s="14"/>
      <c r="B174" s="22" t="s">
        <v>175</v>
      </c>
      <c r="C174" s="14" t="s">
        <v>195</v>
      </c>
      <c r="D174" s="14"/>
      <c r="E174" s="14"/>
      <c r="F174" s="14"/>
      <c r="G174" s="1"/>
      <c r="H174" s="1"/>
      <c r="I174" s="2" t="s">
        <v>21</v>
      </c>
      <c r="J174" s="209">
        <v>0</v>
      </c>
      <c r="K174" s="207"/>
      <c r="L174" s="14"/>
    </row>
    <row r="175" spans="1:12" x14ac:dyDescent="0.25">
      <c r="A175" s="14"/>
      <c r="B175" s="22" t="s">
        <v>178</v>
      </c>
      <c r="C175" s="41" t="s">
        <v>196</v>
      </c>
      <c r="D175" s="41"/>
      <c r="E175" s="41"/>
      <c r="F175" s="41"/>
      <c r="G175" s="1"/>
      <c r="H175" s="1"/>
      <c r="I175" s="2">
        <v>45838</v>
      </c>
      <c r="J175" s="3">
        <f>J170+J171+J173-J172-J174</f>
        <v>0</v>
      </c>
      <c r="K175" s="207"/>
      <c r="L175" s="14"/>
    </row>
    <row r="176" spans="1:12" ht="18.75" x14ac:dyDescent="0.25">
      <c r="A176" s="14"/>
      <c r="B176" s="123"/>
      <c r="C176" s="124" t="s">
        <v>28</v>
      </c>
      <c r="D176" s="124"/>
      <c r="E176" s="124"/>
      <c r="F176" s="124"/>
      <c r="G176" s="124"/>
      <c r="H176" s="124"/>
      <c r="I176" s="124"/>
      <c r="J176" s="124"/>
      <c r="K176" s="99" t="s">
        <v>6</v>
      </c>
      <c r="L176" s="14"/>
    </row>
    <row r="177" spans="1:12" x14ac:dyDescent="0.25">
      <c r="A177" s="14"/>
      <c r="B177" s="100" t="s">
        <v>165</v>
      </c>
      <c r="C177" s="101" t="s">
        <v>190</v>
      </c>
      <c r="D177" s="101"/>
      <c r="E177" s="101"/>
      <c r="F177" s="101"/>
      <c r="G177" s="101"/>
      <c r="H177" s="101"/>
      <c r="I177" s="102" t="s">
        <v>167</v>
      </c>
      <c r="J177" s="102" t="s">
        <v>168</v>
      </c>
      <c r="K177" s="103"/>
      <c r="L177" s="14"/>
    </row>
    <row r="178" spans="1:12" x14ac:dyDescent="0.25">
      <c r="A178" s="14"/>
      <c r="B178" s="22" t="s">
        <v>169</v>
      </c>
      <c r="C178" s="41" t="s">
        <v>191</v>
      </c>
      <c r="D178" s="41"/>
      <c r="E178" s="41"/>
      <c r="F178" s="41"/>
      <c r="G178" s="1"/>
      <c r="H178" s="1"/>
      <c r="I178" s="2">
        <v>45658</v>
      </c>
      <c r="J178" s="206">
        <f>J175</f>
        <v>0</v>
      </c>
      <c r="K178" s="207"/>
      <c r="L178" s="14"/>
    </row>
    <row r="179" spans="1:12" x14ac:dyDescent="0.25">
      <c r="A179" s="14"/>
      <c r="B179" s="22" t="s">
        <v>169</v>
      </c>
      <c r="C179" s="14" t="s">
        <v>192</v>
      </c>
      <c r="D179" s="14"/>
      <c r="E179" s="14"/>
      <c r="F179" s="14"/>
      <c r="G179" s="1"/>
      <c r="H179" s="1"/>
      <c r="I179" s="2" t="s">
        <v>28</v>
      </c>
      <c r="J179" s="208">
        <v>0</v>
      </c>
      <c r="K179" s="207"/>
      <c r="L179" s="14"/>
    </row>
    <row r="180" spans="1:12" x14ac:dyDescent="0.25">
      <c r="A180" s="14"/>
      <c r="B180" s="22" t="s">
        <v>175</v>
      </c>
      <c r="C180" s="14" t="s">
        <v>193</v>
      </c>
      <c r="D180" s="14"/>
      <c r="E180" s="14"/>
      <c r="F180" s="14"/>
      <c r="G180" s="1"/>
      <c r="H180" s="1"/>
      <c r="I180" s="2" t="s">
        <v>28</v>
      </c>
      <c r="J180" s="209">
        <v>0</v>
      </c>
      <c r="K180" s="207"/>
      <c r="L180" s="14"/>
    </row>
    <row r="181" spans="1:12" x14ac:dyDescent="0.25">
      <c r="A181" s="14"/>
      <c r="B181" s="22" t="s">
        <v>169</v>
      </c>
      <c r="C181" s="14" t="s">
        <v>194</v>
      </c>
      <c r="D181" s="14"/>
      <c r="E181" s="14"/>
      <c r="F181" s="14"/>
      <c r="G181" s="1"/>
      <c r="H181" s="1"/>
      <c r="I181" s="2" t="s">
        <v>28</v>
      </c>
      <c r="J181" s="208">
        <v>0</v>
      </c>
      <c r="K181" s="207"/>
      <c r="L181" s="14"/>
    </row>
    <row r="182" spans="1:12" x14ac:dyDescent="0.25">
      <c r="A182" s="14"/>
      <c r="B182" s="22" t="s">
        <v>175</v>
      </c>
      <c r="C182" s="14" t="s">
        <v>195</v>
      </c>
      <c r="D182" s="14"/>
      <c r="E182" s="14"/>
      <c r="F182" s="14"/>
      <c r="G182" s="1"/>
      <c r="H182" s="1"/>
      <c r="I182" s="2" t="s">
        <v>28</v>
      </c>
      <c r="J182" s="209">
        <v>0</v>
      </c>
      <c r="K182" s="207"/>
      <c r="L182" s="14"/>
    </row>
    <row r="183" spans="1:12" x14ac:dyDescent="0.25">
      <c r="A183" s="14"/>
      <c r="B183" s="22" t="s">
        <v>178</v>
      </c>
      <c r="C183" s="41" t="s">
        <v>196</v>
      </c>
      <c r="D183" s="41"/>
      <c r="E183" s="41"/>
      <c r="F183" s="41"/>
      <c r="G183" s="1"/>
      <c r="H183" s="1"/>
      <c r="I183" s="2">
        <v>45930</v>
      </c>
      <c r="J183" s="3">
        <f>J178+J179+J181-J180-J182</f>
        <v>0</v>
      </c>
      <c r="K183" s="207"/>
      <c r="L183" s="14"/>
    </row>
    <row r="184" spans="1:12" ht="18.75" x14ac:dyDescent="0.25">
      <c r="A184" s="14"/>
      <c r="B184" s="123"/>
      <c r="C184" s="124" t="s">
        <v>35</v>
      </c>
      <c r="D184" s="124"/>
      <c r="E184" s="124"/>
      <c r="F184" s="124"/>
      <c r="G184" s="124"/>
      <c r="H184" s="124"/>
      <c r="I184" s="124"/>
      <c r="J184" s="124"/>
      <c r="K184" s="99" t="s">
        <v>6</v>
      </c>
      <c r="L184" s="14"/>
    </row>
    <row r="185" spans="1:12" x14ac:dyDescent="0.25">
      <c r="A185" s="14"/>
      <c r="B185" s="100" t="s">
        <v>165</v>
      </c>
      <c r="C185" s="101" t="s">
        <v>190</v>
      </c>
      <c r="D185" s="101"/>
      <c r="E185" s="101"/>
      <c r="F185" s="101"/>
      <c r="G185" s="101"/>
      <c r="H185" s="101"/>
      <c r="I185" s="102" t="s">
        <v>167</v>
      </c>
      <c r="J185" s="102" t="s">
        <v>168</v>
      </c>
      <c r="K185" s="103"/>
      <c r="L185" s="14"/>
    </row>
    <row r="186" spans="1:12" x14ac:dyDescent="0.25">
      <c r="A186" s="14"/>
      <c r="B186" s="22" t="s">
        <v>169</v>
      </c>
      <c r="C186" s="41" t="s">
        <v>191</v>
      </c>
      <c r="D186" s="41"/>
      <c r="E186" s="41"/>
      <c r="F186" s="41"/>
      <c r="G186" s="1"/>
      <c r="H186" s="1"/>
      <c r="I186" s="2">
        <v>45658</v>
      </c>
      <c r="J186" s="206">
        <f>J183</f>
        <v>0</v>
      </c>
      <c r="K186" s="207"/>
      <c r="L186" s="14"/>
    </row>
    <row r="187" spans="1:12" x14ac:dyDescent="0.25">
      <c r="A187" s="14"/>
      <c r="B187" s="22" t="s">
        <v>169</v>
      </c>
      <c r="C187" s="14" t="s">
        <v>192</v>
      </c>
      <c r="D187" s="14"/>
      <c r="E187" s="14"/>
      <c r="F187" s="14"/>
      <c r="G187" s="1"/>
      <c r="H187" s="1"/>
      <c r="I187" s="2" t="s">
        <v>35</v>
      </c>
      <c r="J187" s="208">
        <v>0</v>
      </c>
      <c r="K187" s="207"/>
      <c r="L187" s="14"/>
    </row>
    <row r="188" spans="1:12" x14ac:dyDescent="0.25">
      <c r="A188" s="14"/>
      <c r="B188" s="22" t="s">
        <v>175</v>
      </c>
      <c r="C188" s="14" t="s">
        <v>193</v>
      </c>
      <c r="D188" s="14"/>
      <c r="E188" s="14"/>
      <c r="F188" s="14"/>
      <c r="G188" s="1"/>
      <c r="H188" s="1"/>
      <c r="I188" s="2" t="s">
        <v>35</v>
      </c>
      <c r="J188" s="209">
        <v>0</v>
      </c>
      <c r="K188" s="207"/>
      <c r="L188" s="14"/>
    </row>
    <row r="189" spans="1:12" x14ac:dyDescent="0.25">
      <c r="A189" s="14"/>
      <c r="B189" s="22" t="s">
        <v>169</v>
      </c>
      <c r="C189" s="14" t="s">
        <v>194</v>
      </c>
      <c r="D189" s="14"/>
      <c r="E189" s="14"/>
      <c r="F189" s="14"/>
      <c r="G189" s="1"/>
      <c r="H189" s="1"/>
      <c r="I189" s="2" t="s">
        <v>35</v>
      </c>
      <c r="J189" s="208">
        <v>0</v>
      </c>
      <c r="K189" s="207"/>
      <c r="L189" s="14"/>
    </row>
    <row r="190" spans="1:12" x14ac:dyDescent="0.25">
      <c r="A190" s="14"/>
      <c r="B190" s="22" t="s">
        <v>175</v>
      </c>
      <c r="C190" s="14" t="s">
        <v>195</v>
      </c>
      <c r="D190" s="14"/>
      <c r="E190" s="14"/>
      <c r="F190" s="14"/>
      <c r="G190" s="1"/>
      <c r="H190" s="1"/>
      <c r="I190" s="2" t="s">
        <v>35</v>
      </c>
      <c r="J190" s="209">
        <v>0</v>
      </c>
      <c r="K190" s="207"/>
      <c r="L190" s="14"/>
    </row>
    <row r="191" spans="1:12" x14ac:dyDescent="0.25">
      <c r="A191" s="14"/>
      <c r="B191" s="22" t="s">
        <v>178</v>
      </c>
      <c r="C191" s="41" t="s">
        <v>196</v>
      </c>
      <c r="D191" s="41"/>
      <c r="E191" s="41"/>
      <c r="F191" s="41"/>
      <c r="G191" s="1"/>
      <c r="H191" s="1"/>
      <c r="I191" s="2">
        <v>46022</v>
      </c>
      <c r="J191" s="3">
        <f>J186+J187+J189-J188-J190</f>
        <v>0</v>
      </c>
      <c r="K191" s="207"/>
      <c r="L191" s="14"/>
    </row>
    <row r="192" spans="1:12" x14ac:dyDescent="0.25">
      <c r="A192" s="14"/>
      <c r="B192" s="104" t="s">
        <v>178</v>
      </c>
      <c r="C192" s="105" t="s">
        <v>181</v>
      </c>
      <c r="D192" s="105"/>
      <c r="E192" s="105"/>
      <c r="F192" s="105"/>
      <c r="G192" s="4"/>
      <c r="H192" s="4"/>
      <c r="I192" s="4"/>
      <c r="J192" s="5">
        <f>J191</f>
        <v>0</v>
      </c>
      <c r="K192" s="199"/>
      <c r="L192" s="14"/>
    </row>
    <row r="193" spans="1:12" x14ac:dyDescent="0.25">
      <c r="A193" s="14"/>
      <c r="B193" s="79"/>
      <c r="C193" s="14"/>
      <c r="D193" s="14"/>
      <c r="E193" s="14"/>
      <c r="F193" s="14"/>
      <c r="G193" s="14"/>
      <c r="H193" s="14"/>
      <c r="I193" s="14"/>
      <c r="J193" s="14"/>
      <c r="K193" s="23"/>
      <c r="L193" s="14"/>
    </row>
    <row r="194" spans="1:12" x14ac:dyDescent="0.25">
      <c r="A194" s="14"/>
      <c r="B194" s="79"/>
      <c r="C194" s="107" t="s">
        <v>187</v>
      </c>
      <c r="D194" s="14"/>
      <c r="E194" s="14"/>
      <c r="F194" s="14"/>
      <c r="G194" s="14"/>
      <c r="H194" s="14"/>
      <c r="I194" s="14"/>
      <c r="J194" s="14"/>
      <c r="K194" s="23"/>
      <c r="L194" s="14"/>
    </row>
    <row r="195" spans="1:12" x14ac:dyDescent="0.25">
      <c r="A195" s="14"/>
      <c r="B195" s="201"/>
      <c r="C195" s="349" t="s">
        <v>188</v>
      </c>
      <c r="D195" s="350"/>
      <c r="E195" s="350"/>
      <c r="F195" s="350"/>
      <c r="G195" s="350"/>
      <c r="H195" s="350"/>
      <c r="I195" s="350"/>
      <c r="J195" s="350"/>
      <c r="K195" s="351"/>
      <c r="L195" s="14"/>
    </row>
    <row r="196" spans="1:12" x14ac:dyDescent="0.25">
      <c r="A196" s="14"/>
      <c r="B196" s="201"/>
      <c r="C196" s="349" t="s">
        <v>188</v>
      </c>
      <c r="D196" s="350"/>
      <c r="E196" s="350"/>
      <c r="F196" s="350"/>
      <c r="G196" s="350"/>
      <c r="H196" s="350"/>
      <c r="I196" s="350"/>
      <c r="J196" s="350"/>
      <c r="K196" s="351"/>
      <c r="L196" s="14"/>
    </row>
    <row r="197" spans="1:12" x14ac:dyDescent="0.25">
      <c r="A197" s="14"/>
      <c r="B197" s="201"/>
      <c r="C197" s="349" t="s">
        <v>188</v>
      </c>
      <c r="D197" s="350"/>
      <c r="E197" s="350"/>
      <c r="F197" s="350"/>
      <c r="G197" s="350"/>
      <c r="H197" s="350"/>
      <c r="I197" s="350"/>
      <c r="J197" s="350"/>
      <c r="K197" s="351"/>
      <c r="L197" s="14"/>
    </row>
    <row r="198" spans="1:12" x14ac:dyDescent="0.25">
      <c r="A198" s="14"/>
      <c r="B198" s="201"/>
      <c r="C198" s="349" t="s">
        <v>188</v>
      </c>
      <c r="D198" s="350"/>
      <c r="E198" s="350"/>
      <c r="F198" s="350"/>
      <c r="G198" s="350"/>
      <c r="H198" s="350"/>
      <c r="I198" s="350"/>
      <c r="J198" s="350"/>
      <c r="K198" s="351"/>
      <c r="L198" s="14"/>
    </row>
    <row r="199" spans="1:12" x14ac:dyDescent="0.25">
      <c r="A199" s="14"/>
      <c r="B199" s="205"/>
      <c r="C199" s="356" t="s">
        <v>188</v>
      </c>
      <c r="D199" s="357"/>
      <c r="E199" s="357"/>
      <c r="F199" s="357"/>
      <c r="G199" s="357"/>
      <c r="H199" s="357"/>
      <c r="I199" s="357"/>
      <c r="J199" s="357"/>
      <c r="K199" s="358"/>
      <c r="L199" s="14"/>
    </row>
    <row r="200" spans="1:12" x14ac:dyDescent="0.25">
      <c r="A200" s="14"/>
      <c r="B200" s="22"/>
      <c r="C200" s="14"/>
      <c r="D200" s="14"/>
      <c r="E200" s="14"/>
      <c r="F200" s="14"/>
      <c r="G200" s="14"/>
      <c r="H200" s="14"/>
      <c r="I200" s="14"/>
      <c r="J200" s="14"/>
      <c r="K200" s="23"/>
      <c r="L200" s="14"/>
    </row>
    <row r="201" spans="1:12" ht="21.75" thickBot="1" x14ac:dyDescent="0.3">
      <c r="A201" s="14"/>
      <c r="B201" s="24"/>
      <c r="C201" s="25" t="s">
        <v>197</v>
      </c>
      <c r="D201" s="26"/>
      <c r="E201" s="26"/>
      <c r="F201" s="26"/>
      <c r="G201" s="26"/>
      <c r="H201" s="26"/>
      <c r="I201" s="26"/>
      <c r="J201" s="26"/>
      <c r="K201" s="27"/>
      <c r="L201" s="14"/>
    </row>
    <row r="202" spans="1:12" s="129" customFormat="1" ht="18.75" x14ac:dyDescent="0.25">
      <c r="A202" s="251"/>
      <c r="B202" s="125"/>
      <c r="C202" s="126" t="s">
        <v>139</v>
      </c>
      <c r="D202" s="126"/>
      <c r="E202" s="126"/>
      <c r="F202" s="126"/>
      <c r="G202" s="127"/>
      <c r="H202" s="126"/>
      <c r="I202" s="126"/>
      <c r="J202" s="126"/>
      <c r="K202" s="128"/>
      <c r="L202" s="251"/>
    </row>
    <row r="203" spans="1:12" s="129" customFormat="1" ht="25.5" x14ac:dyDescent="0.25">
      <c r="A203" s="251"/>
      <c r="B203" s="130" t="s">
        <v>165</v>
      </c>
      <c r="C203" s="131" t="s">
        <v>198</v>
      </c>
      <c r="D203" s="131" t="s">
        <v>8</v>
      </c>
      <c r="E203" s="131" t="s">
        <v>7</v>
      </c>
      <c r="F203" s="131" t="s">
        <v>199</v>
      </c>
      <c r="G203" s="131" t="s">
        <v>200</v>
      </c>
      <c r="H203" s="132" t="s">
        <v>201</v>
      </c>
      <c r="I203" s="131" t="s">
        <v>202</v>
      </c>
      <c r="J203" s="131" t="s">
        <v>203</v>
      </c>
      <c r="K203" s="133" t="s">
        <v>6</v>
      </c>
      <c r="L203" s="251"/>
    </row>
    <row r="204" spans="1:12" s="136" customFormat="1" x14ac:dyDescent="0.25">
      <c r="A204" s="134"/>
      <c r="B204" s="135">
        <v>101</v>
      </c>
      <c r="C204" s="210"/>
      <c r="D204" s="211"/>
      <c r="E204" s="211"/>
      <c r="F204" s="212"/>
      <c r="G204" s="213"/>
      <c r="H204" s="214"/>
      <c r="I204" s="214"/>
      <c r="J204" s="11">
        <f>SUM(H204:I204)</f>
        <v>0</v>
      </c>
      <c r="K204" s="171"/>
      <c r="L204" s="134"/>
    </row>
    <row r="205" spans="1:12" s="136" customFormat="1" x14ac:dyDescent="0.25">
      <c r="A205" s="134"/>
      <c r="B205" s="135">
        <f>B204+1</f>
        <v>102</v>
      </c>
      <c r="C205" s="210"/>
      <c r="D205" s="211"/>
      <c r="E205" s="211"/>
      <c r="F205" s="212"/>
      <c r="G205" s="213"/>
      <c r="H205" s="214"/>
      <c r="I205" s="214"/>
      <c r="J205" s="11">
        <f t="shared" ref="J205:J243" si="4">SUM(H205:I205)</f>
        <v>0</v>
      </c>
      <c r="K205" s="171"/>
      <c r="L205" s="134"/>
    </row>
    <row r="206" spans="1:12" s="136" customFormat="1" x14ac:dyDescent="0.25">
      <c r="A206" s="134"/>
      <c r="B206" s="135">
        <f>B205+1</f>
        <v>103</v>
      </c>
      <c r="C206" s="210"/>
      <c r="D206" s="211"/>
      <c r="E206" s="211"/>
      <c r="F206" s="212"/>
      <c r="G206" s="213"/>
      <c r="H206" s="214"/>
      <c r="I206" s="214"/>
      <c r="J206" s="11">
        <f t="shared" si="4"/>
        <v>0</v>
      </c>
      <c r="K206" s="171"/>
      <c r="L206" s="134"/>
    </row>
    <row r="207" spans="1:12" s="136" customFormat="1" x14ac:dyDescent="0.25">
      <c r="A207" s="134"/>
      <c r="B207" s="135">
        <f t="shared" ref="B207:B243" si="5">B206+1</f>
        <v>104</v>
      </c>
      <c r="C207" s="210"/>
      <c r="D207" s="211"/>
      <c r="E207" s="211"/>
      <c r="F207" s="212"/>
      <c r="G207" s="213"/>
      <c r="H207" s="214"/>
      <c r="I207" s="214"/>
      <c r="J207" s="11">
        <f t="shared" si="4"/>
        <v>0</v>
      </c>
      <c r="K207" s="171"/>
      <c r="L207" s="134"/>
    </row>
    <row r="208" spans="1:12" s="136" customFormat="1" x14ac:dyDescent="0.25">
      <c r="A208" s="134"/>
      <c r="B208" s="135">
        <f t="shared" si="5"/>
        <v>105</v>
      </c>
      <c r="C208" s="210"/>
      <c r="D208" s="211"/>
      <c r="E208" s="211"/>
      <c r="F208" s="212"/>
      <c r="G208" s="213"/>
      <c r="H208" s="214"/>
      <c r="I208" s="214"/>
      <c r="J208" s="11">
        <f t="shared" si="4"/>
        <v>0</v>
      </c>
      <c r="K208" s="171"/>
      <c r="L208" s="134"/>
    </row>
    <row r="209" spans="1:12" s="136" customFormat="1" x14ac:dyDescent="0.25">
      <c r="A209" s="134"/>
      <c r="B209" s="135">
        <f t="shared" si="5"/>
        <v>106</v>
      </c>
      <c r="C209" s="210"/>
      <c r="D209" s="211"/>
      <c r="E209" s="211"/>
      <c r="F209" s="212"/>
      <c r="G209" s="213"/>
      <c r="H209" s="214"/>
      <c r="I209" s="214"/>
      <c r="J209" s="11">
        <f t="shared" si="4"/>
        <v>0</v>
      </c>
      <c r="K209" s="171"/>
      <c r="L209" s="134"/>
    </row>
    <row r="210" spans="1:12" s="136" customFormat="1" x14ac:dyDescent="0.25">
      <c r="A210" s="134"/>
      <c r="B210" s="135">
        <f t="shared" si="5"/>
        <v>107</v>
      </c>
      <c r="C210" s="210"/>
      <c r="D210" s="211"/>
      <c r="E210" s="211"/>
      <c r="F210" s="212"/>
      <c r="G210" s="213"/>
      <c r="H210" s="214"/>
      <c r="I210" s="214"/>
      <c r="J210" s="11">
        <f t="shared" si="4"/>
        <v>0</v>
      </c>
      <c r="K210" s="171"/>
      <c r="L210" s="134"/>
    </row>
    <row r="211" spans="1:12" s="136" customFormat="1" x14ac:dyDescent="0.25">
      <c r="A211" s="134"/>
      <c r="B211" s="135">
        <f t="shared" si="5"/>
        <v>108</v>
      </c>
      <c r="C211" s="210"/>
      <c r="D211" s="211"/>
      <c r="E211" s="211"/>
      <c r="F211" s="212"/>
      <c r="G211" s="213"/>
      <c r="H211" s="214"/>
      <c r="I211" s="214"/>
      <c r="J211" s="11">
        <f t="shared" si="4"/>
        <v>0</v>
      </c>
      <c r="K211" s="171"/>
      <c r="L211" s="134"/>
    </row>
    <row r="212" spans="1:12" s="136" customFormat="1" x14ac:dyDescent="0.25">
      <c r="A212" s="134"/>
      <c r="B212" s="135">
        <f t="shared" si="5"/>
        <v>109</v>
      </c>
      <c r="C212" s="210"/>
      <c r="D212" s="211"/>
      <c r="E212" s="211"/>
      <c r="F212" s="212"/>
      <c r="G212" s="213"/>
      <c r="H212" s="214"/>
      <c r="I212" s="214"/>
      <c r="J212" s="11">
        <f t="shared" si="4"/>
        <v>0</v>
      </c>
      <c r="K212" s="171"/>
      <c r="L212" s="134"/>
    </row>
    <row r="213" spans="1:12" s="136" customFormat="1" x14ac:dyDescent="0.25">
      <c r="A213" s="134"/>
      <c r="B213" s="135">
        <f t="shared" si="5"/>
        <v>110</v>
      </c>
      <c r="C213" s="210"/>
      <c r="D213" s="211"/>
      <c r="E213" s="211"/>
      <c r="F213" s="212"/>
      <c r="G213" s="213"/>
      <c r="H213" s="214"/>
      <c r="I213" s="214"/>
      <c r="J213" s="11">
        <f t="shared" si="4"/>
        <v>0</v>
      </c>
      <c r="K213" s="171"/>
      <c r="L213" s="134"/>
    </row>
    <row r="214" spans="1:12" s="136" customFormat="1" x14ac:dyDescent="0.25">
      <c r="A214" s="134"/>
      <c r="B214" s="135">
        <f t="shared" si="5"/>
        <v>111</v>
      </c>
      <c r="C214" s="210"/>
      <c r="D214" s="211"/>
      <c r="E214" s="211"/>
      <c r="F214" s="212"/>
      <c r="G214" s="213"/>
      <c r="H214" s="214"/>
      <c r="I214" s="214"/>
      <c r="J214" s="11">
        <f t="shared" si="4"/>
        <v>0</v>
      </c>
      <c r="K214" s="171"/>
      <c r="L214" s="134"/>
    </row>
    <row r="215" spans="1:12" s="136" customFormat="1" x14ac:dyDescent="0.25">
      <c r="A215" s="134"/>
      <c r="B215" s="135">
        <f t="shared" si="5"/>
        <v>112</v>
      </c>
      <c r="C215" s="210"/>
      <c r="D215" s="211"/>
      <c r="E215" s="211"/>
      <c r="F215" s="212"/>
      <c r="G215" s="213"/>
      <c r="H215" s="214"/>
      <c r="I215" s="214"/>
      <c r="J215" s="11">
        <f t="shared" si="4"/>
        <v>0</v>
      </c>
      <c r="K215" s="171"/>
      <c r="L215" s="134"/>
    </row>
    <row r="216" spans="1:12" s="136" customFormat="1" x14ac:dyDescent="0.25">
      <c r="A216" s="134"/>
      <c r="B216" s="135">
        <f t="shared" si="5"/>
        <v>113</v>
      </c>
      <c r="C216" s="210"/>
      <c r="D216" s="211"/>
      <c r="E216" s="211"/>
      <c r="F216" s="212"/>
      <c r="G216" s="213"/>
      <c r="H216" s="214"/>
      <c r="I216" s="214"/>
      <c r="J216" s="11">
        <f t="shared" si="4"/>
        <v>0</v>
      </c>
      <c r="K216" s="171"/>
      <c r="L216" s="134"/>
    </row>
    <row r="217" spans="1:12" s="136" customFormat="1" x14ac:dyDescent="0.25">
      <c r="A217" s="134"/>
      <c r="B217" s="135">
        <f t="shared" si="5"/>
        <v>114</v>
      </c>
      <c r="C217" s="210"/>
      <c r="D217" s="211"/>
      <c r="E217" s="211"/>
      <c r="F217" s="212"/>
      <c r="G217" s="213"/>
      <c r="H217" s="214"/>
      <c r="I217" s="214"/>
      <c r="J217" s="11">
        <f t="shared" si="4"/>
        <v>0</v>
      </c>
      <c r="K217" s="171"/>
      <c r="L217" s="134"/>
    </row>
    <row r="218" spans="1:12" s="136" customFormat="1" x14ac:dyDescent="0.25">
      <c r="A218" s="134"/>
      <c r="B218" s="135">
        <f t="shared" si="5"/>
        <v>115</v>
      </c>
      <c r="C218" s="210"/>
      <c r="D218" s="211"/>
      <c r="E218" s="211"/>
      <c r="F218" s="212"/>
      <c r="G218" s="213"/>
      <c r="H218" s="214"/>
      <c r="I218" s="214"/>
      <c r="J218" s="11">
        <f t="shared" si="4"/>
        <v>0</v>
      </c>
      <c r="K218" s="171"/>
      <c r="L218" s="134"/>
    </row>
    <row r="219" spans="1:12" s="136" customFormat="1" x14ac:dyDescent="0.25">
      <c r="A219" s="134"/>
      <c r="B219" s="135">
        <f t="shared" si="5"/>
        <v>116</v>
      </c>
      <c r="C219" s="210"/>
      <c r="D219" s="211"/>
      <c r="E219" s="211"/>
      <c r="F219" s="212"/>
      <c r="G219" s="213"/>
      <c r="H219" s="214"/>
      <c r="I219" s="214"/>
      <c r="J219" s="11">
        <f t="shared" si="4"/>
        <v>0</v>
      </c>
      <c r="K219" s="171"/>
      <c r="L219" s="134"/>
    </row>
    <row r="220" spans="1:12" s="136" customFormat="1" x14ac:dyDescent="0.25">
      <c r="A220" s="134"/>
      <c r="B220" s="135">
        <f t="shared" si="5"/>
        <v>117</v>
      </c>
      <c r="C220" s="210"/>
      <c r="D220" s="211"/>
      <c r="E220" s="211"/>
      <c r="F220" s="212"/>
      <c r="G220" s="213"/>
      <c r="H220" s="214"/>
      <c r="I220" s="214"/>
      <c r="J220" s="11">
        <f t="shared" si="4"/>
        <v>0</v>
      </c>
      <c r="K220" s="171"/>
      <c r="L220" s="134"/>
    </row>
    <row r="221" spans="1:12" s="136" customFormat="1" x14ac:dyDescent="0.25">
      <c r="A221" s="134"/>
      <c r="B221" s="135">
        <f t="shared" si="5"/>
        <v>118</v>
      </c>
      <c r="C221" s="210"/>
      <c r="D221" s="211"/>
      <c r="E221" s="211"/>
      <c r="F221" s="212"/>
      <c r="G221" s="213"/>
      <c r="H221" s="214"/>
      <c r="I221" s="214"/>
      <c r="J221" s="11">
        <f t="shared" si="4"/>
        <v>0</v>
      </c>
      <c r="K221" s="171"/>
      <c r="L221" s="134"/>
    </row>
    <row r="222" spans="1:12" s="136" customFormat="1" x14ac:dyDescent="0.25">
      <c r="A222" s="134"/>
      <c r="B222" s="135">
        <f t="shared" si="5"/>
        <v>119</v>
      </c>
      <c r="C222" s="210"/>
      <c r="D222" s="211"/>
      <c r="E222" s="211"/>
      <c r="F222" s="212"/>
      <c r="G222" s="213"/>
      <c r="H222" s="214"/>
      <c r="I222" s="214"/>
      <c r="J222" s="11">
        <f t="shared" si="4"/>
        <v>0</v>
      </c>
      <c r="K222" s="171"/>
      <c r="L222" s="134"/>
    </row>
    <row r="223" spans="1:12" s="136" customFormat="1" x14ac:dyDescent="0.25">
      <c r="A223" s="134"/>
      <c r="B223" s="135">
        <f t="shared" si="5"/>
        <v>120</v>
      </c>
      <c r="C223" s="210"/>
      <c r="D223" s="211"/>
      <c r="E223" s="211"/>
      <c r="F223" s="212"/>
      <c r="G223" s="213"/>
      <c r="H223" s="214"/>
      <c r="I223" s="214"/>
      <c r="J223" s="11">
        <f t="shared" si="4"/>
        <v>0</v>
      </c>
      <c r="K223" s="171"/>
      <c r="L223" s="134"/>
    </row>
    <row r="224" spans="1:12" s="136" customFormat="1" x14ac:dyDescent="0.25">
      <c r="A224" s="134"/>
      <c r="B224" s="135">
        <f t="shared" si="5"/>
        <v>121</v>
      </c>
      <c r="C224" s="210"/>
      <c r="D224" s="211"/>
      <c r="E224" s="211"/>
      <c r="F224" s="212"/>
      <c r="G224" s="213"/>
      <c r="H224" s="214"/>
      <c r="I224" s="214"/>
      <c r="J224" s="11">
        <f t="shared" si="4"/>
        <v>0</v>
      </c>
      <c r="K224" s="171"/>
      <c r="L224" s="134"/>
    </row>
    <row r="225" spans="1:12" s="136" customFormat="1" x14ac:dyDescent="0.25">
      <c r="A225" s="134"/>
      <c r="B225" s="135">
        <f t="shared" si="5"/>
        <v>122</v>
      </c>
      <c r="C225" s="210"/>
      <c r="D225" s="211"/>
      <c r="E225" s="211"/>
      <c r="F225" s="212"/>
      <c r="G225" s="213"/>
      <c r="H225" s="214"/>
      <c r="I225" s="214"/>
      <c r="J225" s="11">
        <f t="shared" si="4"/>
        <v>0</v>
      </c>
      <c r="K225" s="171"/>
      <c r="L225" s="134"/>
    </row>
    <row r="226" spans="1:12" s="136" customFormat="1" x14ac:dyDescent="0.25">
      <c r="A226" s="134"/>
      <c r="B226" s="135">
        <f t="shared" si="5"/>
        <v>123</v>
      </c>
      <c r="C226" s="210"/>
      <c r="D226" s="211"/>
      <c r="E226" s="211"/>
      <c r="F226" s="212"/>
      <c r="G226" s="213"/>
      <c r="H226" s="214"/>
      <c r="I226" s="214"/>
      <c r="J226" s="11">
        <f t="shared" si="4"/>
        <v>0</v>
      </c>
      <c r="K226" s="171"/>
      <c r="L226" s="134"/>
    </row>
    <row r="227" spans="1:12" s="136" customFormat="1" x14ac:dyDescent="0.25">
      <c r="A227" s="134"/>
      <c r="B227" s="135">
        <f t="shared" si="5"/>
        <v>124</v>
      </c>
      <c r="C227" s="210"/>
      <c r="D227" s="211"/>
      <c r="E227" s="211"/>
      <c r="F227" s="212"/>
      <c r="G227" s="213"/>
      <c r="H227" s="214"/>
      <c r="I227" s="214"/>
      <c r="J227" s="11">
        <f t="shared" si="4"/>
        <v>0</v>
      </c>
      <c r="K227" s="171"/>
      <c r="L227" s="134"/>
    </row>
    <row r="228" spans="1:12" s="136" customFormat="1" x14ac:dyDescent="0.25">
      <c r="A228" s="134"/>
      <c r="B228" s="135">
        <f t="shared" si="5"/>
        <v>125</v>
      </c>
      <c r="C228" s="210"/>
      <c r="D228" s="211"/>
      <c r="E228" s="211"/>
      <c r="F228" s="212"/>
      <c r="G228" s="213"/>
      <c r="H228" s="214"/>
      <c r="I228" s="214"/>
      <c r="J228" s="11">
        <f t="shared" si="4"/>
        <v>0</v>
      </c>
      <c r="K228" s="171"/>
      <c r="L228" s="134"/>
    </row>
    <row r="229" spans="1:12" s="136" customFormat="1" x14ac:dyDescent="0.25">
      <c r="A229" s="134"/>
      <c r="B229" s="135">
        <f t="shared" si="5"/>
        <v>126</v>
      </c>
      <c r="C229" s="210"/>
      <c r="D229" s="211"/>
      <c r="E229" s="211"/>
      <c r="F229" s="212"/>
      <c r="G229" s="213"/>
      <c r="H229" s="214"/>
      <c r="I229" s="214"/>
      <c r="J229" s="11">
        <f t="shared" si="4"/>
        <v>0</v>
      </c>
      <c r="K229" s="171"/>
      <c r="L229" s="134"/>
    </row>
    <row r="230" spans="1:12" s="136" customFormat="1" x14ac:dyDescent="0.25">
      <c r="A230" s="134"/>
      <c r="B230" s="135">
        <f t="shared" si="5"/>
        <v>127</v>
      </c>
      <c r="C230" s="210"/>
      <c r="D230" s="211"/>
      <c r="E230" s="211"/>
      <c r="F230" s="212"/>
      <c r="G230" s="213"/>
      <c r="H230" s="214"/>
      <c r="I230" s="214"/>
      <c r="J230" s="11">
        <f t="shared" si="4"/>
        <v>0</v>
      </c>
      <c r="K230" s="171"/>
      <c r="L230" s="134"/>
    </row>
    <row r="231" spans="1:12" s="136" customFormat="1" x14ac:dyDescent="0.25">
      <c r="A231" s="134"/>
      <c r="B231" s="135">
        <f t="shared" si="5"/>
        <v>128</v>
      </c>
      <c r="C231" s="210"/>
      <c r="D231" s="211"/>
      <c r="E231" s="211"/>
      <c r="F231" s="212"/>
      <c r="G231" s="213"/>
      <c r="H231" s="214"/>
      <c r="I231" s="214"/>
      <c r="J231" s="11">
        <f t="shared" si="4"/>
        <v>0</v>
      </c>
      <c r="K231" s="171"/>
      <c r="L231" s="134"/>
    </row>
    <row r="232" spans="1:12" s="136" customFormat="1" x14ac:dyDescent="0.25">
      <c r="A232" s="134"/>
      <c r="B232" s="135">
        <f t="shared" si="5"/>
        <v>129</v>
      </c>
      <c r="C232" s="210"/>
      <c r="D232" s="211"/>
      <c r="E232" s="211"/>
      <c r="F232" s="212"/>
      <c r="G232" s="213"/>
      <c r="H232" s="214"/>
      <c r="I232" s="214"/>
      <c r="J232" s="11">
        <f t="shared" si="4"/>
        <v>0</v>
      </c>
      <c r="K232" s="171"/>
      <c r="L232" s="134"/>
    </row>
    <row r="233" spans="1:12" s="136" customFormat="1" x14ac:dyDescent="0.25">
      <c r="A233" s="134"/>
      <c r="B233" s="135">
        <f t="shared" si="5"/>
        <v>130</v>
      </c>
      <c r="C233" s="210"/>
      <c r="D233" s="211"/>
      <c r="E233" s="211"/>
      <c r="F233" s="212"/>
      <c r="G233" s="213"/>
      <c r="H233" s="214"/>
      <c r="I233" s="214"/>
      <c r="J233" s="11">
        <f t="shared" si="4"/>
        <v>0</v>
      </c>
      <c r="K233" s="171"/>
      <c r="L233" s="134"/>
    </row>
    <row r="234" spans="1:12" s="136" customFormat="1" x14ac:dyDescent="0.25">
      <c r="A234" s="134"/>
      <c r="B234" s="135">
        <f t="shared" si="5"/>
        <v>131</v>
      </c>
      <c r="C234" s="210"/>
      <c r="D234" s="211"/>
      <c r="E234" s="211"/>
      <c r="F234" s="212"/>
      <c r="G234" s="213"/>
      <c r="H234" s="214"/>
      <c r="I234" s="214"/>
      <c r="J234" s="11">
        <f t="shared" si="4"/>
        <v>0</v>
      </c>
      <c r="K234" s="171"/>
      <c r="L234" s="134"/>
    </row>
    <row r="235" spans="1:12" s="136" customFormat="1" x14ac:dyDescent="0.25">
      <c r="A235" s="134"/>
      <c r="B235" s="135">
        <f t="shared" si="5"/>
        <v>132</v>
      </c>
      <c r="C235" s="210"/>
      <c r="D235" s="211"/>
      <c r="E235" s="211"/>
      <c r="F235" s="212"/>
      <c r="G235" s="213"/>
      <c r="H235" s="214"/>
      <c r="I235" s="214"/>
      <c r="J235" s="11">
        <f t="shared" si="4"/>
        <v>0</v>
      </c>
      <c r="K235" s="171"/>
      <c r="L235" s="134"/>
    </row>
    <row r="236" spans="1:12" s="136" customFormat="1" x14ac:dyDescent="0.25">
      <c r="A236" s="134"/>
      <c r="B236" s="135">
        <f t="shared" si="5"/>
        <v>133</v>
      </c>
      <c r="C236" s="210"/>
      <c r="D236" s="211"/>
      <c r="E236" s="211"/>
      <c r="F236" s="212"/>
      <c r="G236" s="213"/>
      <c r="H236" s="214"/>
      <c r="I236" s="214"/>
      <c r="J236" s="11">
        <f t="shared" si="4"/>
        <v>0</v>
      </c>
      <c r="K236" s="171"/>
      <c r="L236" s="134"/>
    </row>
    <row r="237" spans="1:12" s="136" customFormat="1" x14ac:dyDescent="0.25">
      <c r="A237" s="134"/>
      <c r="B237" s="135">
        <f t="shared" si="5"/>
        <v>134</v>
      </c>
      <c r="C237" s="210"/>
      <c r="D237" s="211"/>
      <c r="E237" s="211"/>
      <c r="F237" s="212"/>
      <c r="G237" s="213"/>
      <c r="H237" s="214"/>
      <c r="I237" s="214"/>
      <c r="J237" s="11">
        <f t="shared" si="4"/>
        <v>0</v>
      </c>
      <c r="K237" s="171"/>
      <c r="L237" s="134"/>
    </row>
    <row r="238" spans="1:12" s="136" customFormat="1" x14ac:dyDescent="0.25">
      <c r="A238" s="134"/>
      <c r="B238" s="135">
        <f t="shared" si="5"/>
        <v>135</v>
      </c>
      <c r="C238" s="210"/>
      <c r="D238" s="211"/>
      <c r="E238" s="211"/>
      <c r="F238" s="212"/>
      <c r="G238" s="213"/>
      <c r="H238" s="214"/>
      <c r="I238" s="214"/>
      <c r="J238" s="11">
        <f t="shared" si="4"/>
        <v>0</v>
      </c>
      <c r="K238" s="171"/>
      <c r="L238" s="134"/>
    </row>
    <row r="239" spans="1:12" s="136" customFormat="1" x14ac:dyDescent="0.25">
      <c r="A239" s="134"/>
      <c r="B239" s="135">
        <f t="shared" si="5"/>
        <v>136</v>
      </c>
      <c r="C239" s="210"/>
      <c r="D239" s="211"/>
      <c r="E239" s="211"/>
      <c r="F239" s="212"/>
      <c r="G239" s="213"/>
      <c r="H239" s="214"/>
      <c r="I239" s="214"/>
      <c r="J239" s="11">
        <f t="shared" si="4"/>
        <v>0</v>
      </c>
      <c r="K239" s="171"/>
      <c r="L239" s="134"/>
    </row>
    <row r="240" spans="1:12" s="136" customFormat="1" x14ac:dyDescent="0.25">
      <c r="A240" s="134"/>
      <c r="B240" s="135">
        <f t="shared" si="5"/>
        <v>137</v>
      </c>
      <c r="C240" s="210"/>
      <c r="D240" s="211"/>
      <c r="E240" s="211"/>
      <c r="F240" s="212"/>
      <c r="G240" s="213"/>
      <c r="H240" s="214"/>
      <c r="I240" s="214"/>
      <c r="J240" s="11">
        <f t="shared" si="4"/>
        <v>0</v>
      </c>
      <c r="K240" s="171"/>
      <c r="L240" s="134"/>
    </row>
    <row r="241" spans="1:12" s="136" customFormat="1" x14ac:dyDescent="0.25">
      <c r="A241" s="134"/>
      <c r="B241" s="135">
        <f t="shared" si="5"/>
        <v>138</v>
      </c>
      <c r="C241" s="210"/>
      <c r="D241" s="211"/>
      <c r="E241" s="211"/>
      <c r="F241" s="212"/>
      <c r="G241" s="213"/>
      <c r="H241" s="214"/>
      <c r="I241" s="214"/>
      <c r="J241" s="11">
        <f t="shared" si="4"/>
        <v>0</v>
      </c>
      <c r="K241" s="171"/>
      <c r="L241" s="134"/>
    </row>
    <row r="242" spans="1:12" s="136" customFormat="1" x14ac:dyDescent="0.25">
      <c r="A242" s="134"/>
      <c r="B242" s="135">
        <f t="shared" si="5"/>
        <v>139</v>
      </c>
      <c r="C242" s="210"/>
      <c r="D242" s="211"/>
      <c r="E242" s="211"/>
      <c r="F242" s="212"/>
      <c r="G242" s="213"/>
      <c r="H242" s="214"/>
      <c r="I242" s="214"/>
      <c r="J242" s="11">
        <f t="shared" si="4"/>
        <v>0</v>
      </c>
      <c r="K242" s="171"/>
      <c r="L242" s="134"/>
    </row>
    <row r="243" spans="1:12" s="136" customFormat="1" x14ac:dyDescent="0.25">
      <c r="A243" s="134"/>
      <c r="B243" s="135">
        <f t="shared" si="5"/>
        <v>140</v>
      </c>
      <c r="C243" s="210"/>
      <c r="D243" s="211"/>
      <c r="E243" s="211"/>
      <c r="F243" s="212"/>
      <c r="G243" s="213"/>
      <c r="H243" s="214"/>
      <c r="I243" s="214"/>
      <c r="J243" s="11">
        <f t="shared" si="4"/>
        <v>0</v>
      </c>
      <c r="K243" s="171"/>
      <c r="L243" s="134"/>
    </row>
    <row r="244" spans="1:12" s="136" customFormat="1" ht="15.75" x14ac:dyDescent="0.25">
      <c r="A244" s="134"/>
      <c r="B244" s="135"/>
      <c r="C244" s="137"/>
      <c r="D244" s="134"/>
      <c r="E244" s="138"/>
      <c r="F244" s="139"/>
      <c r="G244" s="140" t="str">
        <f>C202</f>
        <v>Janeiro</v>
      </c>
      <c r="H244" s="141">
        <f>SUM(H202:H243)</f>
        <v>0</v>
      </c>
      <c r="I244" s="141">
        <f>SUM(I202:I243)</f>
        <v>0</v>
      </c>
      <c r="J244" s="141">
        <f>SUM(J204:J243)</f>
        <v>0</v>
      </c>
      <c r="K244" s="142"/>
      <c r="L244" s="134"/>
    </row>
    <row r="245" spans="1:12" s="136" customFormat="1" x14ac:dyDescent="0.25">
      <c r="A245" s="134"/>
      <c r="B245" s="79"/>
      <c r="C245" s="107" t="s">
        <v>187</v>
      </c>
      <c r="D245" s="14"/>
      <c r="E245" s="14"/>
      <c r="F245" s="14"/>
      <c r="G245" s="14"/>
      <c r="H245" s="14"/>
      <c r="I245" s="14"/>
      <c r="J245" s="14"/>
      <c r="K245" s="23"/>
      <c r="L245" s="134"/>
    </row>
    <row r="246" spans="1:12" s="136" customFormat="1" x14ac:dyDescent="0.25">
      <c r="A246" s="134"/>
      <c r="B246" s="201"/>
      <c r="C246" s="349" t="s">
        <v>188</v>
      </c>
      <c r="D246" s="350"/>
      <c r="E246" s="350"/>
      <c r="F246" s="350"/>
      <c r="G246" s="350"/>
      <c r="H246" s="350"/>
      <c r="I246" s="350"/>
      <c r="J246" s="350"/>
      <c r="K246" s="351"/>
      <c r="L246" s="134"/>
    </row>
    <row r="247" spans="1:12" s="136" customFormat="1" x14ac:dyDescent="0.25">
      <c r="A247" s="134"/>
      <c r="B247" s="201"/>
      <c r="C247" s="202"/>
      <c r="D247" s="203"/>
      <c r="E247" s="203"/>
      <c r="F247" s="203"/>
      <c r="G247" s="203"/>
      <c r="H247" s="203"/>
      <c r="I247" s="203"/>
      <c r="J247" s="203"/>
      <c r="K247" s="204"/>
      <c r="L247" s="134"/>
    </row>
    <row r="248" spans="1:12" s="136" customFormat="1" ht="13.5" thickBot="1" x14ac:dyDescent="0.3">
      <c r="A248" s="134"/>
      <c r="B248" s="215"/>
      <c r="C248" s="352"/>
      <c r="D248" s="353"/>
      <c r="E248" s="353"/>
      <c r="F248" s="353"/>
      <c r="G248" s="353"/>
      <c r="H248" s="353"/>
      <c r="I248" s="353"/>
      <c r="J248" s="353"/>
      <c r="K248" s="354"/>
      <c r="L248" s="134"/>
    </row>
    <row r="249" spans="1:12" s="136" customFormat="1" ht="18.75" x14ac:dyDescent="0.25">
      <c r="A249" s="14"/>
      <c r="B249" s="125"/>
      <c r="C249" s="126" t="s">
        <v>140</v>
      </c>
      <c r="D249" s="126"/>
      <c r="E249" s="126"/>
      <c r="F249" s="126"/>
      <c r="G249" s="127"/>
      <c r="H249" s="126"/>
      <c r="I249" s="126"/>
      <c r="J249" s="126"/>
      <c r="K249" s="128"/>
      <c r="L249" s="14"/>
    </row>
    <row r="250" spans="1:12" s="136" customFormat="1" ht="25.5" x14ac:dyDescent="0.25">
      <c r="A250" s="134"/>
      <c r="B250" s="130" t="s">
        <v>165</v>
      </c>
      <c r="C250" s="131" t="s">
        <v>198</v>
      </c>
      <c r="D250" s="131" t="s">
        <v>8</v>
      </c>
      <c r="E250" s="131" t="s">
        <v>7</v>
      </c>
      <c r="F250" s="131" t="s">
        <v>199</v>
      </c>
      <c r="G250" s="131" t="s">
        <v>200</v>
      </c>
      <c r="H250" s="132" t="s">
        <v>201</v>
      </c>
      <c r="I250" s="131" t="s">
        <v>202</v>
      </c>
      <c r="J250" s="131" t="s">
        <v>203</v>
      </c>
      <c r="K250" s="133" t="s">
        <v>6</v>
      </c>
      <c r="L250" s="134"/>
    </row>
    <row r="251" spans="1:12" s="136" customFormat="1" x14ac:dyDescent="0.25">
      <c r="A251" s="134"/>
      <c r="B251" s="135">
        <v>201</v>
      </c>
      <c r="C251" s="210"/>
      <c r="D251" s="211"/>
      <c r="E251" s="211"/>
      <c r="F251" s="212"/>
      <c r="G251" s="213"/>
      <c r="H251" s="216"/>
      <c r="I251" s="216"/>
      <c r="J251" s="11">
        <f>SUM(H251:I251)</f>
        <v>0</v>
      </c>
      <c r="K251" s="171"/>
      <c r="L251" s="134"/>
    </row>
    <row r="252" spans="1:12" s="136" customFormat="1" x14ac:dyDescent="0.25">
      <c r="A252" s="134"/>
      <c r="B252" s="135">
        <f>B251+1</f>
        <v>202</v>
      </c>
      <c r="C252" s="210"/>
      <c r="D252" s="211"/>
      <c r="E252" s="211"/>
      <c r="F252" s="212"/>
      <c r="G252" s="213"/>
      <c r="H252" s="216"/>
      <c r="I252" s="216"/>
      <c r="J252" s="11">
        <f t="shared" ref="J252:J290" si="6">SUM(H252:I252)</f>
        <v>0</v>
      </c>
      <c r="K252" s="171"/>
      <c r="L252" s="134"/>
    </row>
    <row r="253" spans="1:12" s="136" customFormat="1" x14ac:dyDescent="0.25">
      <c r="A253" s="134"/>
      <c r="B253" s="135">
        <f>B252+1</f>
        <v>203</v>
      </c>
      <c r="C253" s="210"/>
      <c r="D253" s="211"/>
      <c r="E253" s="211"/>
      <c r="F253" s="212"/>
      <c r="G253" s="213"/>
      <c r="H253" s="216"/>
      <c r="I253" s="216"/>
      <c r="J253" s="11">
        <f t="shared" si="6"/>
        <v>0</v>
      </c>
      <c r="K253" s="171"/>
      <c r="L253" s="134"/>
    </row>
    <row r="254" spans="1:12" s="136" customFormat="1" x14ac:dyDescent="0.25">
      <c r="A254" s="134"/>
      <c r="B254" s="135">
        <f t="shared" ref="B254:B290" si="7">B253+1</f>
        <v>204</v>
      </c>
      <c r="C254" s="210"/>
      <c r="D254" s="211"/>
      <c r="E254" s="211"/>
      <c r="F254" s="212"/>
      <c r="G254" s="213"/>
      <c r="H254" s="216"/>
      <c r="I254" s="216"/>
      <c r="J254" s="11">
        <f t="shared" si="6"/>
        <v>0</v>
      </c>
      <c r="K254" s="171"/>
      <c r="L254" s="134"/>
    </row>
    <row r="255" spans="1:12" s="136" customFormat="1" x14ac:dyDescent="0.25">
      <c r="A255" s="134"/>
      <c r="B255" s="135">
        <f t="shared" si="7"/>
        <v>205</v>
      </c>
      <c r="C255" s="210"/>
      <c r="D255" s="211"/>
      <c r="E255" s="211"/>
      <c r="F255" s="212"/>
      <c r="G255" s="213"/>
      <c r="H255" s="216"/>
      <c r="I255" s="216"/>
      <c r="J255" s="11">
        <f t="shared" si="6"/>
        <v>0</v>
      </c>
      <c r="K255" s="171"/>
      <c r="L255" s="134"/>
    </row>
    <row r="256" spans="1:12" s="136" customFormat="1" x14ac:dyDescent="0.25">
      <c r="A256" s="134"/>
      <c r="B256" s="135">
        <f t="shared" si="7"/>
        <v>206</v>
      </c>
      <c r="C256" s="210"/>
      <c r="D256" s="211"/>
      <c r="E256" s="211"/>
      <c r="F256" s="212"/>
      <c r="G256" s="213"/>
      <c r="H256" s="216"/>
      <c r="I256" s="216"/>
      <c r="J256" s="11">
        <f t="shared" si="6"/>
        <v>0</v>
      </c>
      <c r="K256" s="171"/>
      <c r="L256" s="134"/>
    </row>
    <row r="257" spans="1:12" s="136" customFormat="1" x14ac:dyDescent="0.25">
      <c r="A257" s="134"/>
      <c r="B257" s="135">
        <f t="shared" si="7"/>
        <v>207</v>
      </c>
      <c r="C257" s="210"/>
      <c r="D257" s="211"/>
      <c r="E257" s="211"/>
      <c r="F257" s="212"/>
      <c r="G257" s="213"/>
      <c r="H257" s="216"/>
      <c r="I257" s="216"/>
      <c r="J257" s="11">
        <f t="shared" si="6"/>
        <v>0</v>
      </c>
      <c r="K257" s="171"/>
      <c r="L257" s="134"/>
    </row>
    <row r="258" spans="1:12" s="136" customFormat="1" x14ac:dyDescent="0.25">
      <c r="A258" s="134"/>
      <c r="B258" s="135">
        <f t="shared" si="7"/>
        <v>208</v>
      </c>
      <c r="C258" s="210"/>
      <c r="D258" s="211"/>
      <c r="E258" s="211"/>
      <c r="F258" s="212"/>
      <c r="G258" s="213"/>
      <c r="H258" s="216"/>
      <c r="I258" s="216"/>
      <c r="J258" s="11">
        <f t="shared" si="6"/>
        <v>0</v>
      </c>
      <c r="K258" s="171"/>
      <c r="L258" s="134"/>
    </row>
    <row r="259" spans="1:12" s="136" customFormat="1" x14ac:dyDescent="0.25">
      <c r="A259" s="134"/>
      <c r="B259" s="135">
        <f t="shared" si="7"/>
        <v>209</v>
      </c>
      <c r="C259" s="210"/>
      <c r="D259" s="211"/>
      <c r="E259" s="211"/>
      <c r="F259" s="212"/>
      <c r="G259" s="213"/>
      <c r="H259" s="216"/>
      <c r="I259" s="216"/>
      <c r="J259" s="11">
        <f t="shared" si="6"/>
        <v>0</v>
      </c>
      <c r="K259" s="171"/>
      <c r="L259" s="134"/>
    </row>
    <row r="260" spans="1:12" s="136" customFormat="1" x14ac:dyDescent="0.25">
      <c r="A260" s="134"/>
      <c r="B260" s="135">
        <f t="shared" si="7"/>
        <v>210</v>
      </c>
      <c r="C260" s="210"/>
      <c r="D260" s="211"/>
      <c r="E260" s="211"/>
      <c r="F260" s="212"/>
      <c r="G260" s="213"/>
      <c r="H260" s="216"/>
      <c r="I260" s="216"/>
      <c r="J260" s="11">
        <f t="shared" si="6"/>
        <v>0</v>
      </c>
      <c r="K260" s="171"/>
      <c r="L260" s="134"/>
    </row>
    <row r="261" spans="1:12" s="136" customFormat="1" x14ac:dyDescent="0.25">
      <c r="A261" s="134"/>
      <c r="B261" s="135">
        <f t="shared" si="7"/>
        <v>211</v>
      </c>
      <c r="C261" s="210"/>
      <c r="D261" s="211"/>
      <c r="E261" s="211"/>
      <c r="F261" s="212"/>
      <c r="G261" s="213"/>
      <c r="H261" s="216"/>
      <c r="I261" s="216"/>
      <c r="J261" s="11">
        <f t="shared" si="6"/>
        <v>0</v>
      </c>
      <c r="K261" s="171"/>
      <c r="L261" s="134"/>
    </row>
    <row r="262" spans="1:12" s="136" customFormat="1" x14ac:dyDescent="0.25">
      <c r="A262" s="134"/>
      <c r="B262" s="135">
        <f t="shared" si="7"/>
        <v>212</v>
      </c>
      <c r="C262" s="210"/>
      <c r="D262" s="211"/>
      <c r="E262" s="211"/>
      <c r="F262" s="212"/>
      <c r="G262" s="213"/>
      <c r="H262" s="216"/>
      <c r="I262" s="216"/>
      <c r="J262" s="11">
        <f t="shared" si="6"/>
        <v>0</v>
      </c>
      <c r="K262" s="171"/>
      <c r="L262" s="134"/>
    </row>
    <row r="263" spans="1:12" s="136" customFormat="1" x14ac:dyDescent="0.25">
      <c r="A263" s="134"/>
      <c r="B263" s="135">
        <f t="shared" si="7"/>
        <v>213</v>
      </c>
      <c r="C263" s="210"/>
      <c r="D263" s="211"/>
      <c r="E263" s="211"/>
      <c r="F263" s="212"/>
      <c r="G263" s="213"/>
      <c r="H263" s="216"/>
      <c r="I263" s="216"/>
      <c r="J263" s="11">
        <f t="shared" si="6"/>
        <v>0</v>
      </c>
      <c r="K263" s="171"/>
      <c r="L263" s="134"/>
    </row>
    <row r="264" spans="1:12" s="136" customFormat="1" x14ac:dyDescent="0.25">
      <c r="A264" s="134"/>
      <c r="B264" s="135">
        <f t="shared" si="7"/>
        <v>214</v>
      </c>
      <c r="C264" s="210"/>
      <c r="D264" s="211"/>
      <c r="E264" s="211"/>
      <c r="F264" s="212"/>
      <c r="G264" s="213"/>
      <c r="H264" s="216"/>
      <c r="I264" s="216"/>
      <c r="J264" s="11">
        <f t="shared" si="6"/>
        <v>0</v>
      </c>
      <c r="K264" s="171"/>
      <c r="L264" s="134"/>
    </row>
    <row r="265" spans="1:12" s="136" customFormat="1" x14ac:dyDescent="0.25">
      <c r="A265" s="134"/>
      <c r="B265" s="135">
        <f t="shared" si="7"/>
        <v>215</v>
      </c>
      <c r="C265" s="210"/>
      <c r="D265" s="211"/>
      <c r="E265" s="211"/>
      <c r="F265" s="212"/>
      <c r="G265" s="213"/>
      <c r="H265" s="216"/>
      <c r="I265" s="216"/>
      <c r="J265" s="11">
        <f t="shared" si="6"/>
        <v>0</v>
      </c>
      <c r="K265" s="171"/>
      <c r="L265" s="134"/>
    </row>
    <row r="266" spans="1:12" s="136" customFormat="1" x14ac:dyDescent="0.25">
      <c r="A266" s="134"/>
      <c r="B266" s="135">
        <f t="shared" si="7"/>
        <v>216</v>
      </c>
      <c r="C266" s="210"/>
      <c r="D266" s="211"/>
      <c r="E266" s="211"/>
      <c r="F266" s="212"/>
      <c r="G266" s="213"/>
      <c r="H266" s="216"/>
      <c r="I266" s="216"/>
      <c r="J266" s="11">
        <f t="shared" si="6"/>
        <v>0</v>
      </c>
      <c r="K266" s="171"/>
      <c r="L266" s="134"/>
    </row>
    <row r="267" spans="1:12" s="136" customFormat="1" x14ac:dyDescent="0.25">
      <c r="A267" s="134"/>
      <c r="B267" s="135">
        <f t="shared" si="7"/>
        <v>217</v>
      </c>
      <c r="C267" s="210"/>
      <c r="D267" s="211"/>
      <c r="E267" s="211"/>
      <c r="F267" s="212"/>
      <c r="G267" s="213"/>
      <c r="H267" s="216"/>
      <c r="I267" s="216"/>
      <c r="J267" s="11">
        <f t="shared" si="6"/>
        <v>0</v>
      </c>
      <c r="K267" s="171"/>
      <c r="L267" s="134"/>
    </row>
    <row r="268" spans="1:12" s="136" customFormat="1" x14ac:dyDescent="0.25">
      <c r="A268" s="134"/>
      <c r="B268" s="135">
        <f t="shared" si="7"/>
        <v>218</v>
      </c>
      <c r="C268" s="210"/>
      <c r="D268" s="211"/>
      <c r="E268" s="211"/>
      <c r="F268" s="212"/>
      <c r="G268" s="213"/>
      <c r="H268" s="216"/>
      <c r="I268" s="216"/>
      <c r="J268" s="11">
        <f t="shared" si="6"/>
        <v>0</v>
      </c>
      <c r="K268" s="171"/>
      <c r="L268" s="134"/>
    </row>
    <row r="269" spans="1:12" s="136" customFormat="1" x14ac:dyDescent="0.25">
      <c r="A269" s="134"/>
      <c r="B269" s="135">
        <f t="shared" si="7"/>
        <v>219</v>
      </c>
      <c r="C269" s="210"/>
      <c r="D269" s="211"/>
      <c r="E269" s="211"/>
      <c r="F269" s="212"/>
      <c r="G269" s="213"/>
      <c r="H269" s="216"/>
      <c r="I269" s="216"/>
      <c r="J269" s="11">
        <f t="shared" si="6"/>
        <v>0</v>
      </c>
      <c r="K269" s="171"/>
      <c r="L269" s="134"/>
    </row>
    <row r="270" spans="1:12" s="136" customFormat="1" x14ac:dyDescent="0.25">
      <c r="A270" s="134"/>
      <c r="B270" s="135">
        <f t="shared" si="7"/>
        <v>220</v>
      </c>
      <c r="C270" s="210"/>
      <c r="D270" s="211"/>
      <c r="E270" s="211"/>
      <c r="F270" s="212"/>
      <c r="G270" s="213"/>
      <c r="H270" s="216"/>
      <c r="I270" s="216"/>
      <c r="J270" s="11">
        <f t="shared" si="6"/>
        <v>0</v>
      </c>
      <c r="K270" s="171"/>
      <c r="L270" s="134"/>
    </row>
    <row r="271" spans="1:12" s="136" customFormat="1" x14ac:dyDescent="0.25">
      <c r="A271" s="134"/>
      <c r="B271" s="135">
        <f t="shared" si="7"/>
        <v>221</v>
      </c>
      <c r="C271" s="210"/>
      <c r="D271" s="211"/>
      <c r="E271" s="211"/>
      <c r="F271" s="212"/>
      <c r="G271" s="213"/>
      <c r="H271" s="216"/>
      <c r="I271" s="216"/>
      <c r="J271" s="11">
        <f t="shared" si="6"/>
        <v>0</v>
      </c>
      <c r="K271" s="171"/>
      <c r="L271" s="134"/>
    </row>
    <row r="272" spans="1:12" s="136" customFormat="1" x14ac:dyDescent="0.25">
      <c r="A272" s="134"/>
      <c r="B272" s="135">
        <f t="shared" si="7"/>
        <v>222</v>
      </c>
      <c r="C272" s="210"/>
      <c r="D272" s="211"/>
      <c r="E272" s="211"/>
      <c r="F272" s="212"/>
      <c r="G272" s="213"/>
      <c r="H272" s="216"/>
      <c r="I272" s="216"/>
      <c r="J272" s="11">
        <f t="shared" si="6"/>
        <v>0</v>
      </c>
      <c r="K272" s="171"/>
      <c r="L272" s="134"/>
    </row>
    <row r="273" spans="1:12" s="136" customFormat="1" x14ac:dyDescent="0.25">
      <c r="A273" s="134"/>
      <c r="B273" s="135">
        <f t="shared" si="7"/>
        <v>223</v>
      </c>
      <c r="C273" s="210"/>
      <c r="D273" s="211"/>
      <c r="E273" s="211"/>
      <c r="F273" s="212"/>
      <c r="G273" s="213"/>
      <c r="H273" s="216"/>
      <c r="I273" s="216"/>
      <c r="J273" s="11">
        <f t="shared" si="6"/>
        <v>0</v>
      </c>
      <c r="K273" s="171"/>
      <c r="L273" s="134"/>
    </row>
    <row r="274" spans="1:12" s="136" customFormat="1" x14ac:dyDescent="0.25">
      <c r="A274" s="134"/>
      <c r="B274" s="135">
        <f t="shared" si="7"/>
        <v>224</v>
      </c>
      <c r="C274" s="210"/>
      <c r="D274" s="211"/>
      <c r="E274" s="211"/>
      <c r="F274" s="212"/>
      <c r="G274" s="213"/>
      <c r="H274" s="216"/>
      <c r="I274" s="216"/>
      <c r="J274" s="11">
        <f t="shared" si="6"/>
        <v>0</v>
      </c>
      <c r="K274" s="171"/>
      <c r="L274" s="134"/>
    </row>
    <row r="275" spans="1:12" s="136" customFormat="1" x14ac:dyDescent="0.25">
      <c r="A275" s="134"/>
      <c r="B275" s="135">
        <f t="shared" si="7"/>
        <v>225</v>
      </c>
      <c r="C275" s="210"/>
      <c r="D275" s="211"/>
      <c r="E275" s="211"/>
      <c r="F275" s="212"/>
      <c r="G275" s="213"/>
      <c r="H275" s="216"/>
      <c r="I275" s="216"/>
      <c r="J275" s="11">
        <f t="shared" si="6"/>
        <v>0</v>
      </c>
      <c r="K275" s="171"/>
      <c r="L275" s="134"/>
    </row>
    <row r="276" spans="1:12" s="136" customFormat="1" x14ac:dyDescent="0.25">
      <c r="A276" s="134"/>
      <c r="B276" s="135">
        <f t="shared" si="7"/>
        <v>226</v>
      </c>
      <c r="C276" s="210"/>
      <c r="D276" s="211"/>
      <c r="E276" s="211"/>
      <c r="F276" s="212"/>
      <c r="G276" s="213"/>
      <c r="H276" s="216"/>
      <c r="I276" s="216"/>
      <c r="J276" s="11">
        <f t="shared" si="6"/>
        <v>0</v>
      </c>
      <c r="K276" s="171"/>
      <c r="L276" s="134"/>
    </row>
    <row r="277" spans="1:12" s="136" customFormat="1" x14ac:dyDescent="0.25">
      <c r="A277" s="134"/>
      <c r="B277" s="135">
        <f t="shared" si="7"/>
        <v>227</v>
      </c>
      <c r="C277" s="210"/>
      <c r="D277" s="211"/>
      <c r="E277" s="211"/>
      <c r="F277" s="212"/>
      <c r="G277" s="213"/>
      <c r="H277" s="216"/>
      <c r="I277" s="216"/>
      <c r="J277" s="11">
        <f t="shared" si="6"/>
        <v>0</v>
      </c>
      <c r="K277" s="171"/>
      <c r="L277" s="134"/>
    </row>
    <row r="278" spans="1:12" s="136" customFormat="1" x14ac:dyDescent="0.25">
      <c r="A278" s="134"/>
      <c r="B278" s="135">
        <f t="shared" si="7"/>
        <v>228</v>
      </c>
      <c r="C278" s="210"/>
      <c r="D278" s="211"/>
      <c r="E278" s="211"/>
      <c r="F278" s="212"/>
      <c r="G278" s="213"/>
      <c r="H278" s="216"/>
      <c r="I278" s="216"/>
      <c r="J278" s="11">
        <f t="shared" si="6"/>
        <v>0</v>
      </c>
      <c r="K278" s="171"/>
      <c r="L278" s="134"/>
    </row>
    <row r="279" spans="1:12" s="136" customFormat="1" x14ac:dyDescent="0.25">
      <c r="A279" s="134"/>
      <c r="B279" s="135">
        <f t="shared" si="7"/>
        <v>229</v>
      </c>
      <c r="C279" s="210"/>
      <c r="D279" s="211"/>
      <c r="E279" s="211"/>
      <c r="F279" s="212"/>
      <c r="G279" s="213"/>
      <c r="H279" s="216"/>
      <c r="I279" s="216"/>
      <c r="J279" s="11">
        <f t="shared" si="6"/>
        <v>0</v>
      </c>
      <c r="K279" s="171"/>
      <c r="L279" s="134"/>
    </row>
    <row r="280" spans="1:12" s="136" customFormat="1" x14ac:dyDescent="0.25">
      <c r="A280" s="134"/>
      <c r="B280" s="135">
        <f t="shared" si="7"/>
        <v>230</v>
      </c>
      <c r="C280" s="210"/>
      <c r="D280" s="211"/>
      <c r="E280" s="211"/>
      <c r="F280" s="212"/>
      <c r="G280" s="213"/>
      <c r="H280" s="216"/>
      <c r="I280" s="216"/>
      <c r="J280" s="11">
        <f t="shared" si="6"/>
        <v>0</v>
      </c>
      <c r="K280" s="171"/>
      <c r="L280" s="134"/>
    </row>
    <row r="281" spans="1:12" s="136" customFormat="1" x14ac:dyDescent="0.25">
      <c r="A281" s="134"/>
      <c r="B281" s="135">
        <f t="shared" si="7"/>
        <v>231</v>
      </c>
      <c r="C281" s="210"/>
      <c r="D281" s="211"/>
      <c r="E281" s="211"/>
      <c r="F281" s="212"/>
      <c r="G281" s="213"/>
      <c r="H281" s="216"/>
      <c r="I281" s="216"/>
      <c r="J281" s="11">
        <f t="shared" si="6"/>
        <v>0</v>
      </c>
      <c r="K281" s="171"/>
      <c r="L281" s="134"/>
    </row>
    <row r="282" spans="1:12" s="136" customFormat="1" x14ac:dyDescent="0.25">
      <c r="A282" s="134"/>
      <c r="B282" s="135">
        <f t="shared" si="7"/>
        <v>232</v>
      </c>
      <c r="C282" s="210"/>
      <c r="D282" s="211"/>
      <c r="E282" s="211"/>
      <c r="F282" s="212"/>
      <c r="G282" s="213"/>
      <c r="H282" s="216"/>
      <c r="I282" s="216"/>
      <c r="J282" s="11">
        <f t="shared" si="6"/>
        <v>0</v>
      </c>
      <c r="K282" s="171"/>
      <c r="L282" s="134"/>
    </row>
    <row r="283" spans="1:12" s="136" customFormat="1" x14ac:dyDescent="0.25">
      <c r="A283" s="134"/>
      <c r="B283" s="135">
        <f t="shared" si="7"/>
        <v>233</v>
      </c>
      <c r="C283" s="210"/>
      <c r="D283" s="211"/>
      <c r="E283" s="211"/>
      <c r="F283" s="212"/>
      <c r="G283" s="213"/>
      <c r="H283" s="216"/>
      <c r="I283" s="216"/>
      <c r="J283" s="11">
        <f t="shared" si="6"/>
        <v>0</v>
      </c>
      <c r="K283" s="171"/>
      <c r="L283" s="134"/>
    </row>
    <row r="284" spans="1:12" s="136" customFormat="1" x14ac:dyDescent="0.25">
      <c r="A284" s="134"/>
      <c r="B284" s="135">
        <f t="shared" si="7"/>
        <v>234</v>
      </c>
      <c r="C284" s="210"/>
      <c r="D284" s="211"/>
      <c r="E284" s="211"/>
      <c r="F284" s="212"/>
      <c r="G284" s="213"/>
      <c r="H284" s="216"/>
      <c r="I284" s="216"/>
      <c r="J284" s="11">
        <f t="shared" si="6"/>
        <v>0</v>
      </c>
      <c r="K284" s="171"/>
      <c r="L284" s="134"/>
    </row>
    <row r="285" spans="1:12" s="136" customFormat="1" x14ac:dyDescent="0.25">
      <c r="A285" s="134"/>
      <c r="B285" s="135">
        <f t="shared" si="7"/>
        <v>235</v>
      </c>
      <c r="C285" s="210"/>
      <c r="D285" s="211"/>
      <c r="E285" s="211"/>
      <c r="F285" s="212"/>
      <c r="G285" s="213"/>
      <c r="H285" s="216"/>
      <c r="I285" s="216"/>
      <c r="J285" s="11">
        <f t="shared" si="6"/>
        <v>0</v>
      </c>
      <c r="K285" s="171"/>
      <c r="L285" s="134"/>
    </row>
    <row r="286" spans="1:12" s="136" customFormat="1" x14ac:dyDescent="0.25">
      <c r="A286" s="134"/>
      <c r="B286" s="135">
        <f t="shared" si="7"/>
        <v>236</v>
      </c>
      <c r="C286" s="210"/>
      <c r="D286" s="211"/>
      <c r="E286" s="211"/>
      <c r="F286" s="212"/>
      <c r="G286" s="213"/>
      <c r="H286" s="216"/>
      <c r="I286" s="216"/>
      <c r="J286" s="11">
        <f t="shared" si="6"/>
        <v>0</v>
      </c>
      <c r="K286" s="171"/>
      <c r="L286" s="134"/>
    </row>
    <row r="287" spans="1:12" s="136" customFormat="1" x14ac:dyDescent="0.25">
      <c r="A287" s="134"/>
      <c r="B287" s="135">
        <f t="shared" si="7"/>
        <v>237</v>
      </c>
      <c r="C287" s="210"/>
      <c r="D287" s="211"/>
      <c r="E287" s="211"/>
      <c r="F287" s="212"/>
      <c r="G287" s="213"/>
      <c r="H287" s="216"/>
      <c r="I287" s="216"/>
      <c r="J287" s="11">
        <f t="shared" si="6"/>
        <v>0</v>
      </c>
      <c r="K287" s="171"/>
      <c r="L287" s="134"/>
    </row>
    <row r="288" spans="1:12" s="136" customFormat="1" x14ac:dyDescent="0.25">
      <c r="A288" s="134"/>
      <c r="B288" s="135">
        <f t="shared" si="7"/>
        <v>238</v>
      </c>
      <c r="C288" s="210"/>
      <c r="D288" s="211"/>
      <c r="E288" s="211"/>
      <c r="F288" s="212"/>
      <c r="G288" s="213"/>
      <c r="H288" s="216"/>
      <c r="I288" s="216"/>
      <c r="J288" s="11">
        <f t="shared" si="6"/>
        <v>0</v>
      </c>
      <c r="K288" s="171"/>
      <c r="L288" s="134"/>
    </row>
    <row r="289" spans="1:12" s="136" customFormat="1" x14ac:dyDescent="0.25">
      <c r="A289" s="134"/>
      <c r="B289" s="135">
        <f t="shared" si="7"/>
        <v>239</v>
      </c>
      <c r="C289" s="210"/>
      <c r="D289" s="211"/>
      <c r="E289" s="211"/>
      <c r="F289" s="212"/>
      <c r="G289" s="213"/>
      <c r="H289" s="216"/>
      <c r="I289" s="216"/>
      <c r="J289" s="11">
        <f t="shared" si="6"/>
        <v>0</v>
      </c>
      <c r="K289" s="171"/>
      <c r="L289" s="134"/>
    </row>
    <row r="290" spans="1:12" s="136" customFormat="1" x14ac:dyDescent="0.25">
      <c r="A290" s="134"/>
      <c r="B290" s="135">
        <f t="shared" si="7"/>
        <v>240</v>
      </c>
      <c r="C290" s="210"/>
      <c r="D290" s="211"/>
      <c r="E290" s="211"/>
      <c r="F290" s="212"/>
      <c r="G290" s="213"/>
      <c r="H290" s="216"/>
      <c r="I290" s="216"/>
      <c r="J290" s="11">
        <f t="shared" si="6"/>
        <v>0</v>
      </c>
      <c r="K290" s="171"/>
      <c r="L290" s="134"/>
    </row>
    <row r="291" spans="1:12" s="136" customFormat="1" ht="15.75" x14ac:dyDescent="0.25">
      <c r="A291" s="134"/>
      <c r="B291" s="135"/>
      <c r="C291" s="137"/>
      <c r="D291" s="134"/>
      <c r="E291" s="138"/>
      <c r="F291" s="139"/>
      <c r="G291" s="140" t="str">
        <f>C249</f>
        <v>Fevereiro</v>
      </c>
      <c r="H291" s="141">
        <f>SUM(H249:H290)</f>
        <v>0</v>
      </c>
      <c r="I291" s="141">
        <f>SUM(I249:I290)</f>
        <v>0</v>
      </c>
      <c r="J291" s="141">
        <f>SUM(J251:J290)</f>
        <v>0</v>
      </c>
      <c r="K291" s="142"/>
      <c r="L291" s="134"/>
    </row>
    <row r="292" spans="1:12" s="136" customFormat="1" x14ac:dyDescent="0.25">
      <c r="A292" s="134"/>
      <c r="B292" s="79"/>
      <c r="C292" s="107" t="s">
        <v>187</v>
      </c>
      <c r="D292" s="14"/>
      <c r="E292" s="14"/>
      <c r="F292" s="14"/>
      <c r="G292" s="14"/>
      <c r="H292" s="14"/>
      <c r="I292" s="14"/>
      <c r="J292" s="14"/>
      <c r="K292" s="23"/>
      <c r="L292" s="134"/>
    </row>
    <row r="293" spans="1:12" s="136" customFormat="1" x14ac:dyDescent="0.25">
      <c r="A293" s="134"/>
      <c r="B293" s="201"/>
      <c r="C293" s="349" t="s">
        <v>188</v>
      </c>
      <c r="D293" s="350"/>
      <c r="E293" s="350"/>
      <c r="F293" s="350"/>
      <c r="G293" s="350"/>
      <c r="H293" s="350"/>
      <c r="I293" s="350"/>
      <c r="J293" s="350"/>
      <c r="K293" s="351"/>
      <c r="L293" s="134"/>
    </row>
    <row r="294" spans="1:12" s="136" customFormat="1" x14ac:dyDescent="0.25">
      <c r="A294" s="134"/>
      <c r="B294" s="201"/>
      <c r="C294" s="202"/>
      <c r="D294" s="203"/>
      <c r="E294" s="203"/>
      <c r="F294" s="203"/>
      <c r="G294" s="203"/>
      <c r="H294" s="203"/>
      <c r="I294" s="203"/>
      <c r="J294" s="203"/>
      <c r="K294" s="204"/>
      <c r="L294" s="134"/>
    </row>
    <row r="295" spans="1:12" s="136" customFormat="1" ht="13.5" thickBot="1" x14ac:dyDescent="0.3">
      <c r="A295" s="134"/>
      <c r="B295" s="215"/>
      <c r="C295" s="352"/>
      <c r="D295" s="353"/>
      <c r="E295" s="353"/>
      <c r="F295" s="353"/>
      <c r="G295" s="353"/>
      <c r="H295" s="353"/>
      <c r="I295" s="353"/>
      <c r="J295" s="353"/>
      <c r="K295" s="354"/>
      <c r="L295" s="134"/>
    </row>
    <row r="296" spans="1:12" s="136" customFormat="1" ht="18.75" x14ac:dyDescent="0.25">
      <c r="A296" s="14"/>
      <c r="B296" s="125"/>
      <c r="C296" s="126" t="s">
        <v>141</v>
      </c>
      <c r="D296" s="126"/>
      <c r="E296" s="126"/>
      <c r="F296" s="126"/>
      <c r="G296" s="127"/>
      <c r="H296" s="126"/>
      <c r="I296" s="126"/>
      <c r="J296" s="126"/>
      <c r="K296" s="128"/>
      <c r="L296" s="14"/>
    </row>
    <row r="297" spans="1:12" s="136" customFormat="1" ht="25.5" x14ac:dyDescent="0.25">
      <c r="A297" s="134"/>
      <c r="B297" s="130" t="s">
        <v>165</v>
      </c>
      <c r="C297" s="131" t="s">
        <v>198</v>
      </c>
      <c r="D297" s="131" t="s">
        <v>8</v>
      </c>
      <c r="E297" s="131" t="s">
        <v>7</v>
      </c>
      <c r="F297" s="131" t="s">
        <v>199</v>
      </c>
      <c r="G297" s="131" t="s">
        <v>200</v>
      </c>
      <c r="H297" s="132" t="s">
        <v>201</v>
      </c>
      <c r="I297" s="131" t="s">
        <v>202</v>
      </c>
      <c r="J297" s="131" t="s">
        <v>203</v>
      </c>
      <c r="K297" s="133" t="s">
        <v>6</v>
      </c>
      <c r="L297" s="134"/>
    </row>
    <row r="298" spans="1:12" s="136" customFormat="1" x14ac:dyDescent="0.25">
      <c r="A298" s="134"/>
      <c r="B298" s="135">
        <v>301</v>
      </c>
      <c r="C298" s="210"/>
      <c r="D298" s="211"/>
      <c r="E298" s="211"/>
      <c r="F298" s="212"/>
      <c r="G298" s="213"/>
      <c r="H298" s="216"/>
      <c r="I298" s="216"/>
      <c r="J298" s="11">
        <f>SUM(H298:I298)</f>
        <v>0</v>
      </c>
      <c r="K298" s="171"/>
      <c r="L298" s="134"/>
    </row>
    <row r="299" spans="1:12" s="136" customFormat="1" x14ac:dyDescent="0.25">
      <c r="A299" s="134"/>
      <c r="B299" s="135">
        <f>B298+1</f>
        <v>302</v>
      </c>
      <c r="C299" s="210"/>
      <c r="D299" s="211"/>
      <c r="E299" s="211"/>
      <c r="F299" s="212"/>
      <c r="G299" s="213"/>
      <c r="H299" s="216"/>
      <c r="I299" s="216"/>
      <c r="J299" s="11">
        <f t="shared" ref="J299:J337" si="8">SUM(H299:I299)</f>
        <v>0</v>
      </c>
      <c r="K299" s="171"/>
      <c r="L299" s="134"/>
    </row>
    <row r="300" spans="1:12" s="136" customFormat="1" x14ac:dyDescent="0.25">
      <c r="A300" s="134"/>
      <c r="B300" s="135">
        <f t="shared" ref="B300:B337" si="9">B299+1</f>
        <v>303</v>
      </c>
      <c r="C300" s="210"/>
      <c r="D300" s="211"/>
      <c r="E300" s="211"/>
      <c r="F300" s="212"/>
      <c r="G300" s="213"/>
      <c r="H300" s="216"/>
      <c r="I300" s="216"/>
      <c r="J300" s="11">
        <f t="shared" si="8"/>
        <v>0</v>
      </c>
      <c r="K300" s="171"/>
      <c r="L300" s="134"/>
    </row>
    <row r="301" spans="1:12" s="136" customFormat="1" x14ac:dyDescent="0.25">
      <c r="A301" s="134"/>
      <c r="B301" s="135">
        <f t="shared" si="9"/>
        <v>304</v>
      </c>
      <c r="C301" s="210"/>
      <c r="D301" s="211"/>
      <c r="E301" s="211"/>
      <c r="F301" s="212"/>
      <c r="G301" s="213"/>
      <c r="H301" s="216"/>
      <c r="I301" s="216"/>
      <c r="J301" s="11">
        <f t="shared" si="8"/>
        <v>0</v>
      </c>
      <c r="K301" s="171"/>
      <c r="L301" s="134"/>
    </row>
    <row r="302" spans="1:12" s="136" customFormat="1" x14ac:dyDescent="0.25">
      <c r="A302" s="134"/>
      <c r="B302" s="135">
        <f t="shared" si="9"/>
        <v>305</v>
      </c>
      <c r="C302" s="210"/>
      <c r="D302" s="211"/>
      <c r="E302" s="211"/>
      <c r="F302" s="212"/>
      <c r="G302" s="213"/>
      <c r="H302" s="216"/>
      <c r="I302" s="216"/>
      <c r="J302" s="11">
        <f t="shared" si="8"/>
        <v>0</v>
      </c>
      <c r="K302" s="171"/>
      <c r="L302" s="134"/>
    </row>
    <row r="303" spans="1:12" s="136" customFormat="1" x14ac:dyDescent="0.25">
      <c r="A303" s="134"/>
      <c r="B303" s="135">
        <f t="shared" si="9"/>
        <v>306</v>
      </c>
      <c r="C303" s="210"/>
      <c r="D303" s="211"/>
      <c r="E303" s="211"/>
      <c r="F303" s="212"/>
      <c r="G303" s="213"/>
      <c r="H303" s="216"/>
      <c r="I303" s="216"/>
      <c r="J303" s="11">
        <f t="shared" si="8"/>
        <v>0</v>
      </c>
      <c r="K303" s="171"/>
      <c r="L303" s="134"/>
    </row>
    <row r="304" spans="1:12" s="136" customFormat="1" x14ac:dyDescent="0.25">
      <c r="A304" s="134"/>
      <c r="B304" s="135">
        <f t="shared" si="9"/>
        <v>307</v>
      </c>
      <c r="C304" s="210"/>
      <c r="D304" s="211"/>
      <c r="E304" s="211"/>
      <c r="F304" s="212"/>
      <c r="G304" s="213"/>
      <c r="H304" s="216"/>
      <c r="I304" s="216"/>
      <c r="J304" s="11">
        <f t="shared" si="8"/>
        <v>0</v>
      </c>
      <c r="K304" s="171"/>
      <c r="L304" s="134"/>
    </row>
    <row r="305" spans="1:12" s="136" customFormat="1" x14ac:dyDescent="0.25">
      <c r="A305" s="134"/>
      <c r="B305" s="135">
        <f t="shared" si="9"/>
        <v>308</v>
      </c>
      <c r="C305" s="210"/>
      <c r="D305" s="211"/>
      <c r="E305" s="211"/>
      <c r="F305" s="212"/>
      <c r="G305" s="213"/>
      <c r="H305" s="216"/>
      <c r="I305" s="216"/>
      <c r="J305" s="11">
        <f t="shared" si="8"/>
        <v>0</v>
      </c>
      <c r="K305" s="171"/>
      <c r="L305" s="134"/>
    </row>
    <row r="306" spans="1:12" s="136" customFormat="1" x14ac:dyDescent="0.25">
      <c r="A306" s="134"/>
      <c r="B306" s="135">
        <f t="shared" si="9"/>
        <v>309</v>
      </c>
      <c r="C306" s="210"/>
      <c r="D306" s="211"/>
      <c r="E306" s="211"/>
      <c r="F306" s="212"/>
      <c r="G306" s="213"/>
      <c r="H306" s="216"/>
      <c r="I306" s="216"/>
      <c r="J306" s="11">
        <f t="shared" si="8"/>
        <v>0</v>
      </c>
      <c r="K306" s="171"/>
      <c r="L306" s="134"/>
    </row>
    <row r="307" spans="1:12" s="136" customFormat="1" x14ac:dyDescent="0.25">
      <c r="A307" s="134"/>
      <c r="B307" s="135">
        <f t="shared" si="9"/>
        <v>310</v>
      </c>
      <c r="C307" s="210"/>
      <c r="D307" s="211"/>
      <c r="E307" s="211"/>
      <c r="F307" s="212"/>
      <c r="G307" s="213"/>
      <c r="H307" s="216"/>
      <c r="I307" s="216"/>
      <c r="J307" s="11">
        <f t="shared" si="8"/>
        <v>0</v>
      </c>
      <c r="K307" s="171"/>
      <c r="L307" s="134"/>
    </row>
    <row r="308" spans="1:12" s="136" customFormat="1" x14ac:dyDescent="0.25">
      <c r="A308" s="134"/>
      <c r="B308" s="135">
        <f t="shared" si="9"/>
        <v>311</v>
      </c>
      <c r="C308" s="210"/>
      <c r="D308" s="211"/>
      <c r="E308" s="211"/>
      <c r="F308" s="212"/>
      <c r="G308" s="213"/>
      <c r="H308" s="216"/>
      <c r="I308" s="216"/>
      <c r="J308" s="11">
        <f t="shared" si="8"/>
        <v>0</v>
      </c>
      <c r="K308" s="171"/>
      <c r="L308" s="134"/>
    </row>
    <row r="309" spans="1:12" s="136" customFormat="1" x14ac:dyDescent="0.25">
      <c r="A309" s="134"/>
      <c r="B309" s="135">
        <f t="shared" si="9"/>
        <v>312</v>
      </c>
      <c r="C309" s="210"/>
      <c r="D309" s="211"/>
      <c r="E309" s="211"/>
      <c r="F309" s="212"/>
      <c r="G309" s="213"/>
      <c r="H309" s="216"/>
      <c r="I309" s="216"/>
      <c r="J309" s="11">
        <f t="shared" si="8"/>
        <v>0</v>
      </c>
      <c r="K309" s="171"/>
      <c r="L309" s="134"/>
    </row>
    <row r="310" spans="1:12" s="136" customFormat="1" x14ac:dyDescent="0.25">
      <c r="A310" s="134"/>
      <c r="B310" s="135">
        <f t="shared" si="9"/>
        <v>313</v>
      </c>
      <c r="C310" s="210"/>
      <c r="D310" s="211"/>
      <c r="E310" s="211"/>
      <c r="F310" s="212"/>
      <c r="G310" s="213"/>
      <c r="H310" s="216"/>
      <c r="I310" s="216"/>
      <c r="J310" s="11">
        <f t="shared" si="8"/>
        <v>0</v>
      </c>
      <c r="K310" s="171"/>
      <c r="L310" s="134"/>
    </row>
    <row r="311" spans="1:12" s="136" customFormat="1" x14ac:dyDescent="0.25">
      <c r="A311" s="134"/>
      <c r="B311" s="135">
        <f t="shared" si="9"/>
        <v>314</v>
      </c>
      <c r="C311" s="210"/>
      <c r="D311" s="211"/>
      <c r="E311" s="211"/>
      <c r="F311" s="212"/>
      <c r="G311" s="213"/>
      <c r="H311" s="216"/>
      <c r="I311" s="216"/>
      <c r="J311" s="11">
        <f t="shared" si="8"/>
        <v>0</v>
      </c>
      <c r="K311" s="171"/>
      <c r="L311" s="134"/>
    </row>
    <row r="312" spans="1:12" s="136" customFormat="1" x14ac:dyDescent="0.25">
      <c r="A312" s="134"/>
      <c r="B312" s="135">
        <f t="shared" si="9"/>
        <v>315</v>
      </c>
      <c r="C312" s="210"/>
      <c r="D312" s="211"/>
      <c r="E312" s="211"/>
      <c r="F312" s="212"/>
      <c r="G312" s="213"/>
      <c r="H312" s="216"/>
      <c r="I312" s="216"/>
      <c r="J312" s="11">
        <f t="shared" si="8"/>
        <v>0</v>
      </c>
      <c r="K312" s="171"/>
      <c r="L312" s="134"/>
    </row>
    <row r="313" spans="1:12" s="136" customFormat="1" x14ac:dyDescent="0.25">
      <c r="A313" s="134"/>
      <c r="B313" s="135">
        <f t="shared" si="9"/>
        <v>316</v>
      </c>
      <c r="C313" s="210"/>
      <c r="D313" s="211"/>
      <c r="E313" s="211"/>
      <c r="F313" s="212"/>
      <c r="G313" s="213"/>
      <c r="H313" s="216"/>
      <c r="I313" s="216"/>
      <c r="J313" s="11">
        <f t="shared" si="8"/>
        <v>0</v>
      </c>
      <c r="K313" s="171"/>
      <c r="L313" s="134"/>
    </row>
    <row r="314" spans="1:12" s="136" customFormat="1" x14ac:dyDescent="0.25">
      <c r="A314" s="134"/>
      <c r="B314" s="135">
        <f t="shared" si="9"/>
        <v>317</v>
      </c>
      <c r="C314" s="210"/>
      <c r="D314" s="211"/>
      <c r="E314" s="211"/>
      <c r="F314" s="212"/>
      <c r="G314" s="213"/>
      <c r="H314" s="216"/>
      <c r="I314" s="216"/>
      <c r="J314" s="11">
        <f t="shared" si="8"/>
        <v>0</v>
      </c>
      <c r="K314" s="171"/>
      <c r="L314" s="134"/>
    </row>
    <row r="315" spans="1:12" s="136" customFormat="1" x14ac:dyDescent="0.25">
      <c r="A315" s="134"/>
      <c r="B315" s="135">
        <f t="shared" si="9"/>
        <v>318</v>
      </c>
      <c r="C315" s="210"/>
      <c r="D315" s="211"/>
      <c r="E315" s="211"/>
      <c r="F315" s="212"/>
      <c r="G315" s="213"/>
      <c r="H315" s="216"/>
      <c r="I315" s="216"/>
      <c r="J315" s="11">
        <f t="shared" si="8"/>
        <v>0</v>
      </c>
      <c r="K315" s="171"/>
      <c r="L315" s="134"/>
    </row>
    <row r="316" spans="1:12" s="136" customFormat="1" x14ac:dyDescent="0.25">
      <c r="A316" s="134"/>
      <c r="B316" s="135">
        <f t="shared" si="9"/>
        <v>319</v>
      </c>
      <c r="C316" s="210"/>
      <c r="D316" s="211"/>
      <c r="E316" s="211"/>
      <c r="F316" s="212"/>
      <c r="G316" s="213"/>
      <c r="H316" s="216"/>
      <c r="I316" s="216"/>
      <c r="J316" s="11">
        <f t="shared" si="8"/>
        <v>0</v>
      </c>
      <c r="K316" s="171"/>
      <c r="L316" s="134"/>
    </row>
    <row r="317" spans="1:12" s="136" customFormat="1" x14ac:dyDescent="0.25">
      <c r="A317" s="134"/>
      <c r="B317" s="135">
        <f t="shared" si="9"/>
        <v>320</v>
      </c>
      <c r="C317" s="210"/>
      <c r="D317" s="211"/>
      <c r="E317" s="211"/>
      <c r="F317" s="212"/>
      <c r="G317" s="213"/>
      <c r="H317" s="216"/>
      <c r="I317" s="216"/>
      <c r="J317" s="11">
        <f t="shared" si="8"/>
        <v>0</v>
      </c>
      <c r="K317" s="171"/>
      <c r="L317" s="134"/>
    </row>
    <row r="318" spans="1:12" s="136" customFormat="1" x14ac:dyDescent="0.25">
      <c r="A318" s="134"/>
      <c r="B318" s="135">
        <f t="shared" si="9"/>
        <v>321</v>
      </c>
      <c r="C318" s="210"/>
      <c r="D318" s="211"/>
      <c r="E318" s="211"/>
      <c r="F318" s="212"/>
      <c r="G318" s="213"/>
      <c r="H318" s="216"/>
      <c r="I318" s="216"/>
      <c r="J318" s="11">
        <f t="shared" si="8"/>
        <v>0</v>
      </c>
      <c r="K318" s="171"/>
      <c r="L318" s="134"/>
    </row>
    <row r="319" spans="1:12" s="136" customFormat="1" x14ac:dyDescent="0.25">
      <c r="A319" s="134"/>
      <c r="B319" s="135">
        <f t="shared" si="9"/>
        <v>322</v>
      </c>
      <c r="C319" s="210"/>
      <c r="D319" s="211"/>
      <c r="E319" s="211"/>
      <c r="F319" s="212"/>
      <c r="G319" s="213"/>
      <c r="H319" s="216"/>
      <c r="I319" s="216"/>
      <c r="J319" s="11">
        <f t="shared" si="8"/>
        <v>0</v>
      </c>
      <c r="K319" s="171"/>
      <c r="L319" s="134"/>
    </row>
    <row r="320" spans="1:12" s="136" customFormat="1" x14ac:dyDescent="0.25">
      <c r="A320" s="134"/>
      <c r="B320" s="135">
        <f t="shared" si="9"/>
        <v>323</v>
      </c>
      <c r="C320" s="210"/>
      <c r="D320" s="211"/>
      <c r="E320" s="211"/>
      <c r="F320" s="212"/>
      <c r="G320" s="213"/>
      <c r="H320" s="216"/>
      <c r="I320" s="216"/>
      <c r="J320" s="11">
        <f t="shared" si="8"/>
        <v>0</v>
      </c>
      <c r="K320" s="171"/>
      <c r="L320" s="134"/>
    </row>
    <row r="321" spans="1:12" s="136" customFormat="1" x14ac:dyDescent="0.25">
      <c r="A321" s="134"/>
      <c r="B321" s="135">
        <f t="shared" si="9"/>
        <v>324</v>
      </c>
      <c r="C321" s="210"/>
      <c r="D321" s="211"/>
      <c r="E321" s="211"/>
      <c r="F321" s="212"/>
      <c r="G321" s="213"/>
      <c r="H321" s="216"/>
      <c r="I321" s="216"/>
      <c r="J321" s="11">
        <f t="shared" si="8"/>
        <v>0</v>
      </c>
      <c r="K321" s="171"/>
      <c r="L321" s="134"/>
    </row>
    <row r="322" spans="1:12" s="136" customFormat="1" x14ac:dyDescent="0.25">
      <c r="A322" s="134"/>
      <c r="B322" s="135">
        <f t="shared" si="9"/>
        <v>325</v>
      </c>
      <c r="C322" s="210"/>
      <c r="D322" s="211"/>
      <c r="E322" s="211"/>
      <c r="F322" s="212"/>
      <c r="G322" s="213"/>
      <c r="H322" s="216"/>
      <c r="I322" s="216"/>
      <c r="J322" s="11">
        <f t="shared" si="8"/>
        <v>0</v>
      </c>
      <c r="K322" s="171"/>
      <c r="L322" s="134"/>
    </row>
    <row r="323" spans="1:12" s="136" customFormat="1" x14ac:dyDescent="0.25">
      <c r="A323" s="134"/>
      <c r="B323" s="135">
        <f t="shared" si="9"/>
        <v>326</v>
      </c>
      <c r="C323" s="210"/>
      <c r="D323" s="211"/>
      <c r="E323" s="211"/>
      <c r="F323" s="212"/>
      <c r="G323" s="213"/>
      <c r="H323" s="216"/>
      <c r="I323" s="216"/>
      <c r="J323" s="11">
        <f t="shared" si="8"/>
        <v>0</v>
      </c>
      <c r="K323" s="171"/>
      <c r="L323" s="134"/>
    </row>
    <row r="324" spans="1:12" s="136" customFormat="1" x14ac:dyDescent="0.25">
      <c r="A324" s="134"/>
      <c r="B324" s="135">
        <f t="shared" si="9"/>
        <v>327</v>
      </c>
      <c r="C324" s="210"/>
      <c r="D324" s="211"/>
      <c r="E324" s="211"/>
      <c r="F324" s="212"/>
      <c r="G324" s="213"/>
      <c r="H324" s="216"/>
      <c r="I324" s="216"/>
      <c r="J324" s="11">
        <f t="shared" si="8"/>
        <v>0</v>
      </c>
      <c r="K324" s="171"/>
      <c r="L324" s="134"/>
    </row>
    <row r="325" spans="1:12" s="136" customFormat="1" x14ac:dyDescent="0.25">
      <c r="A325" s="134"/>
      <c r="B325" s="135">
        <f t="shared" si="9"/>
        <v>328</v>
      </c>
      <c r="C325" s="210"/>
      <c r="D325" s="211"/>
      <c r="E325" s="211"/>
      <c r="F325" s="212"/>
      <c r="G325" s="213"/>
      <c r="H325" s="216"/>
      <c r="I325" s="216"/>
      <c r="J325" s="11">
        <f t="shared" si="8"/>
        <v>0</v>
      </c>
      <c r="K325" s="171"/>
      <c r="L325" s="134"/>
    </row>
    <row r="326" spans="1:12" s="136" customFormat="1" x14ac:dyDescent="0.25">
      <c r="A326" s="134"/>
      <c r="B326" s="135">
        <f t="shared" si="9"/>
        <v>329</v>
      </c>
      <c r="C326" s="210"/>
      <c r="D326" s="211"/>
      <c r="E326" s="211"/>
      <c r="F326" s="212"/>
      <c r="G326" s="213"/>
      <c r="H326" s="216"/>
      <c r="I326" s="216"/>
      <c r="J326" s="11">
        <f t="shared" si="8"/>
        <v>0</v>
      </c>
      <c r="K326" s="171"/>
      <c r="L326" s="134"/>
    </row>
    <row r="327" spans="1:12" s="136" customFormat="1" x14ac:dyDescent="0.25">
      <c r="A327" s="134"/>
      <c r="B327" s="135">
        <f t="shared" si="9"/>
        <v>330</v>
      </c>
      <c r="C327" s="210"/>
      <c r="D327" s="211"/>
      <c r="E327" s="211"/>
      <c r="F327" s="212"/>
      <c r="G327" s="213"/>
      <c r="H327" s="216"/>
      <c r="I327" s="216"/>
      <c r="J327" s="11">
        <f t="shared" si="8"/>
        <v>0</v>
      </c>
      <c r="K327" s="171"/>
      <c r="L327" s="134"/>
    </row>
    <row r="328" spans="1:12" s="136" customFormat="1" x14ac:dyDescent="0.25">
      <c r="A328" s="134"/>
      <c r="B328" s="135">
        <f t="shared" si="9"/>
        <v>331</v>
      </c>
      <c r="C328" s="210"/>
      <c r="D328" s="211"/>
      <c r="E328" s="211"/>
      <c r="F328" s="212"/>
      <c r="G328" s="213"/>
      <c r="H328" s="216"/>
      <c r="I328" s="216"/>
      <c r="J328" s="11">
        <f t="shared" si="8"/>
        <v>0</v>
      </c>
      <c r="K328" s="171"/>
      <c r="L328" s="134"/>
    </row>
    <row r="329" spans="1:12" s="136" customFormat="1" x14ac:dyDescent="0.25">
      <c r="A329" s="134"/>
      <c r="B329" s="135">
        <f t="shared" si="9"/>
        <v>332</v>
      </c>
      <c r="C329" s="210"/>
      <c r="D329" s="211"/>
      <c r="E329" s="211"/>
      <c r="F329" s="212"/>
      <c r="G329" s="213"/>
      <c r="H329" s="216"/>
      <c r="I329" s="216"/>
      <c r="J329" s="11">
        <f t="shared" si="8"/>
        <v>0</v>
      </c>
      <c r="K329" s="171"/>
      <c r="L329" s="134"/>
    </row>
    <row r="330" spans="1:12" s="136" customFormat="1" x14ac:dyDescent="0.25">
      <c r="A330" s="134"/>
      <c r="B330" s="135">
        <f t="shared" si="9"/>
        <v>333</v>
      </c>
      <c r="C330" s="210"/>
      <c r="D330" s="211"/>
      <c r="E330" s="211"/>
      <c r="F330" s="212"/>
      <c r="G330" s="213"/>
      <c r="H330" s="216"/>
      <c r="I330" s="216"/>
      <c r="J330" s="11">
        <f t="shared" si="8"/>
        <v>0</v>
      </c>
      <c r="K330" s="171"/>
      <c r="L330" s="134"/>
    </row>
    <row r="331" spans="1:12" s="136" customFormat="1" x14ac:dyDescent="0.25">
      <c r="A331" s="134"/>
      <c r="B331" s="135">
        <f t="shared" si="9"/>
        <v>334</v>
      </c>
      <c r="C331" s="210"/>
      <c r="D331" s="211"/>
      <c r="E331" s="211"/>
      <c r="F331" s="212"/>
      <c r="G331" s="213"/>
      <c r="H331" s="216"/>
      <c r="I331" s="216"/>
      <c r="J331" s="11">
        <f t="shared" si="8"/>
        <v>0</v>
      </c>
      <c r="K331" s="171"/>
      <c r="L331" s="134"/>
    </row>
    <row r="332" spans="1:12" s="136" customFormat="1" x14ac:dyDescent="0.25">
      <c r="A332" s="134"/>
      <c r="B332" s="135">
        <f t="shared" si="9"/>
        <v>335</v>
      </c>
      <c r="C332" s="210"/>
      <c r="D332" s="211"/>
      <c r="E332" s="211"/>
      <c r="F332" s="212"/>
      <c r="G332" s="213"/>
      <c r="H332" s="216"/>
      <c r="I332" s="216"/>
      <c r="J332" s="11">
        <f t="shared" si="8"/>
        <v>0</v>
      </c>
      <c r="K332" s="171"/>
      <c r="L332" s="134"/>
    </row>
    <row r="333" spans="1:12" s="136" customFormat="1" x14ac:dyDescent="0.25">
      <c r="A333" s="134"/>
      <c r="B333" s="135">
        <f t="shared" si="9"/>
        <v>336</v>
      </c>
      <c r="C333" s="210"/>
      <c r="D333" s="211"/>
      <c r="E333" s="211"/>
      <c r="F333" s="212"/>
      <c r="G333" s="213"/>
      <c r="H333" s="216"/>
      <c r="I333" s="216"/>
      <c r="J333" s="11">
        <f t="shared" si="8"/>
        <v>0</v>
      </c>
      <c r="K333" s="171"/>
      <c r="L333" s="134"/>
    </row>
    <row r="334" spans="1:12" s="136" customFormat="1" x14ac:dyDescent="0.25">
      <c r="A334" s="134"/>
      <c r="B334" s="135">
        <f t="shared" si="9"/>
        <v>337</v>
      </c>
      <c r="C334" s="210"/>
      <c r="D334" s="211"/>
      <c r="E334" s="211"/>
      <c r="F334" s="212"/>
      <c r="G334" s="213"/>
      <c r="H334" s="216"/>
      <c r="I334" s="216"/>
      <c r="J334" s="11">
        <f t="shared" si="8"/>
        <v>0</v>
      </c>
      <c r="K334" s="171"/>
      <c r="L334" s="134"/>
    </row>
    <row r="335" spans="1:12" s="136" customFormat="1" x14ac:dyDescent="0.25">
      <c r="A335" s="134"/>
      <c r="B335" s="135">
        <f t="shared" si="9"/>
        <v>338</v>
      </c>
      <c r="C335" s="210"/>
      <c r="D335" s="211"/>
      <c r="E335" s="211"/>
      <c r="F335" s="212"/>
      <c r="G335" s="213"/>
      <c r="H335" s="216"/>
      <c r="I335" s="216"/>
      <c r="J335" s="11">
        <f t="shared" si="8"/>
        <v>0</v>
      </c>
      <c r="K335" s="171"/>
      <c r="L335" s="134"/>
    </row>
    <row r="336" spans="1:12" s="136" customFormat="1" x14ac:dyDescent="0.25">
      <c r="A336" s="134"/>
      <c r="B336" s="135">
        <f t="shared" si="9"/>
        <v>339</v>
      </c>
      <c r="C336" s="210"/>
      <c r="D336" s="211"/>
      <c r="E336" s="211"/>
      <c r="F336" s="212"/>
      <c r="G336" s="213"/>
      <c r="H336" s="216"/>
      <c r="I336" s="216"/>
      <c r="J336" s="11">
        <f t="shared" si="8"/>
        <v>0</v>
      </c>
      <c r="K336" s="171"/>
      <c r="L336" s="134"/>
    </row>
    <row r="337" spans="1:12" s="136" customFormat="1" x14ac:dyDescent="0.25">
      <c r="A337" s="134"/>
      <c r="B337" s="135">
        <f t="shared" si="9"/>
        <v>340</v>
      </c>
      <c r="C337" s="210"/>
      <c r="D337" s="211"/>
      <c r="E337" s="211"/>
      <c r="F337" s="212"/>
      <c r="G337" s="213"/>
      <c r="H337" s="216"/>
      <c r="I337" s="216"/>
      <c r="J337" s="11">
        <f t="shared" si="8"/>
        <v>0</v>
      </c>
      <c r="K337" s="171"/>
      <c r="L337" s="134"/>
    </row>
    <row r="338" spans="1:12" s="136" customFormat="1" ht="15.75" x14ac:dyDescent="0.25">
      <c r="A338" s="134"/>
      <c r="B338" s="135"/>
      <c r="C338" s="137"/>
      <c r="D338" s="134"/>
      <c r="E338" s="138"/>
      <c r="F338" s="139"/>
      <c r="G338" s="140" t="str">
        <f>C296</f>
        <v>Março</v>
      </c>
      <c r="H338" s="141">
        <f>SUM(H296:H337)</f>
        <v>0</v>
      </c>
      <c r="I338" s="141">
        <f>SUM(I296:I337)</f>
        <v>0</v>
      </c>
      <c r="J338" s="141">
        <f>SUM(J298:J337)</f>
        <v>0</v>
      </c>
      <c r="K338" s="142"/>
      <c r="L338" s="134"/>
    </row>
    <row r="339" spans="1:12" s="136" customFormat="1" ht="15.75" x14ac:dyDescent="0.25">
      <c r="A339" s="134"/>
      <c r="B339" s="143"/>
      <c r="C339" s="144"/>
      <c r="D339" s="145"/>
      <c r="E339" s="146"/>
      <c r="F339" s="147"/>
      <c r="G339" s="148" t="s">
        <v>14</v>
      </c>
      <c r="H339" s="149">
        <f>SUM(H244,H291,H338)</f>
        <v>0</v>
      </c>
      <c r="I339" s="149">
        <f>SUM(I244,I291,I338)</f>
        <v>0</v>
      </c>
      <c r="J339" s="149">
        <f>SUM(J244,J291,J338)</f>
        <v>0</v>
      </c>
      <c r="K339" s="150"/>
      <c r="L339" s="134"/>
    </row>
    <row r="340" spans="1:12" s="136" customFormat="1" x14ac:dyDescent="0.25">
      <c r="A340" s="134"/>
      <c r="B340" s="79"/>
      <c r="C340" s="107" t="s">
        <v>187</v>
      </c>
      <c r="D340" s="14"/>
      <c r="E340" s="14"/>
      <c r="F340" s="14"/>
      <c r="G340" s="14"/>
      <c r="H340" s="14"/>
      <c r="I340" s="14"/>
      <c r="J340" s="14"/>
      <c r="K340" s="23"/>
      <c r="L340" s="134"/>
    </row>
    <row r="341" spans="1:12" s="136" customFormat="1" x14ac:dyDescent="0.25">
      <c r="A341" s="134"/>
      <c r="B341" s="201"/>
      <c r="C341" s="349" t="s">
        <v>188</v>
      </c>
      <c r="D341" s="350"/>
      <c r="E341" s="350"/>
      <c r="F341" s="350"/>
      <c r="G341" s="350"/>
      <c r="H341" s="350"/>
      <c r="I341" s="350"/>
      <c r="J341" s="350"/>
      <c r="K341" s="351"/>
      <c r="L341" s="134"/>
    </row>
    <row r="342" spans="1:12" s="136" customFormat="1" x14ac:dyDescent="0.25">
      <c r="A342" s="134"/>
      <c r="B342" s="201"/>
      <c r="C342" s="202"/>
      <c r="D342" s="203"/>
      <c r="E342" s="203"/>
      <c r="F342" s="203"/>
      <c r="G342" s="203"/>
      <c r="H342" s="203"/>
      <c r="I342" s="203"/>
      <c r="J342" s="203"/>
      <c r="K342" s="204"/>
      <c r="L342" s="134"/>
    </row>
    <row r="343" spans="1:12" s="136" customFormat="1" ht="13.5" thickBot="1" x14ac:dyDescent="0.3">
      <c r="A343" s="134"/>
      <c r="B343" s="215"/>
      <c r="C343" s="352"/>
      <c r="D343" s="353"/>
      <c r="E343" s="353"/>
      <c r="F343" s="353"/>
      <c r="G343" s="353"/>
      <c r="H343" s="353"/>
      <c r="I343" s="353"/>
      <c r="J343" s="353"/>
      <c r="K343" s="354"/>
      <c r="L343" s="134"/>
    </row>
    <row r="344" spans="1:12" s="129" customFormat="1" ht="18.75" x14ac:dyDescent="0.25">
      <c r="A344" s="251"/>
      <c r="B344" s="125"/>
      <c r="C344" s="126" t="s">
        <v>142</v>
      </c>
      <c r="D344" s="126"/>
      <c r="E344" s="126"/>
      <c r="F344" s="126"/>
      <c r="G344" s="127"/>
      <c r="H344" s="126"/>
      <c r="I344" s="126"/>
      <c r="J344" s="126"/>
      <c r="K344" s="128"/>
      <c r="L344" s="251"/>
    </row>
    <row r="345" spans="1:12" s="129" customFormat="1" ht="25.5" x14ac:dyDescent="0.25">
      <c r="A345" s="251"/>
      <c r="B345" s="130" t="s">
        <v>165</v>
      </c>
      <c r="C345" s="131" t="s">
        <v>198</v>
      </c>
      <c r="D345" s="131" t="s">
        <v>8</v>
      </c>
      <c r="E345" s="131" t="s">
        <v>7</v>
      </c>
      <c r="F345" s="131" t="s">
        <v>199</v>
      </c>
      <c r="G345" s="131" t="s">
        <v>200</v>
      </c>
      <c r="H345" s="132" t="s">
        <v>201</v>
      </c>
      <c r="I345" s="131" t="s">
        <v>202</v>
      </c>
      <c r="J345" s="131" t="s">
        <v>203</v>
      </c>
      <c r="K345" s="133" t="s">
        <v>6</v>
      </c>
      <c r="L345" s="251"/>
    </row>
    <row r="346" spans="1:12" s="136" customFormat="1" x14ac:dyDescent="0.25">
      <c r="A346" s="134"/>
      <c r="B346" s="135">
        <v>401</v>
      </c>
      <c r="C346" s="210"/>
      <c r="D346" s="211"/>
      <c r="E346" s="211"/>
      <c r="F346" s="212"/>
      <c r="G346" s="213"/>
      <c r="H346" s="216"/>
      <c r="I346" s="216"/>
      <c r="J346" s="11">
        <f>SUM(H346:I346)</f>
        <v>0</v>
      </c>
      <c r="K346" s="171"/>
      <c r="L346" s="134"/>
    </row>
    <row r="347" spans="1:12" s="136" customFormat="1" x14ac:dyDescent="0.25">
      <c r="A347" s="134"/>
      <c r="B347" s="135">
        <f>B346+1</f>
        <v>402</v>
      </c>
      <c r="C347" s="210"/>
      <c r="D347" s="211"/>
      <c r="E347" s="211"/>
      <c r="F347" s="212"/>
      <c r="G347" s="213"/>
      <c r="H347" s="216"/>
      <c r="I347" s="216"/>
      <c r="J347" s="11">
        <f t="shared" ref="J347:J385" si="10">SUM(H347:I347)</f>
        <v>0</v>
      </c>
      <c r="K347" s="171"/>
      <c r="L347" s="134"/>
    </row>
    <row r="348" spans="1:12" s="136" customFormat="1" x14ac:dyDescent="0.25">
      <c r="A348" s="134"/>
      <c r="B348" s="135">
        <f t="shared" ref="B348:B385" si="11">B347+1</f>
        <v>403</v>
      </c>
      <c r="C348" s="210"/>
      <c r="D348" s="211"/>
      <c r="E348" s="211"/>
      <c r="F348" s="212"/>
      <c r="G348" s="213"/>
      <c r="H348" s="216"/>
      <c r="I348" s="216"/>
      <c r="J348" s="11">
        <f t="shared" si="10"/>
        <v>0</v>
      </c>
      <c r="K348" s="171"/>
      <c r="L348" s="134"/>
    </row>
    <row r="349" spans="1:12" s="136" customFormat="1" x14ac:dyDescent="0.25">
      <c r="A349" s="134"/>
      <c r="B349" s="135">
        <f t="shared" si="11"/>
        <v>404</v>
      </c>
      <c r="C349" s="210"/>
      <c r="D349" s="211"/>
      <c r="E349" s="211"/>
      <c r="F349" s="212"/>
      <c r="G349" s="213"/>
      <c r="H349" s="216"/>
      <c r="I349" s="216"/>
      <c r="J349" s="11">
        <f t="shared" si="10"/>
        <v>0</v>
      </c>
      <c r="K349" s="171"/>
      <c r="L349" s="134"/>
    </row>
    <row r="350" spans="1:12" s="136" customFormat="1" x14ac:dyDescent="0.25">
      <c r="A350" s="134"/>
      <c r="B350" s="135">
        <f t="shared" si="11"/>
        <v>405</v>
      </c>
      <c r="C350" s="210"/>
      <c r="D350" s="211"/>
      <c r="E350" s="211"/>
      <c r="F350" s="212"/>
      <c r="G350" s="213"/>
      <c r="H350" s="216"/>
      <c r="I350" s="216"/>
      <c r="J350" s="11">
        <f t="shared" si="10"/>
        <v>0</v>
      </c>
      <c r="K350" s="171"/>
      <c r="L350" s="134"/>
    </row>
    <row r="351" spans="1:12" s="136" customFormat="1" x14ac:dyDescent="0.25">
      <c r="A351" s="134"/>
      <c r="B351" s="135">
        <f t="shared" si="11"/>
        <v>406</v>
      </c>
      <c r="C351" s="210"/>
      <c r="D351" s="211"/>
      <c r="E351" s="211"/>
      <c r="F351" s="212"/>
      <c r="G351" s="213"/>
      <c r="H351" s="216"/>
      <c r="I351" s="216"/>
      <c r="J351" s="11">
        <f t="shared" si="10"/>
        <v>0</v>
      </c>
      <c r="K351" s="171"/>
      <c r="L351" s="134"/>
    </row>
    <row r="352" spans="1:12" s="136" customFormat="1" x14ac:dyDescent="0.25">
      <c r="A352" s="134"/>
      <c r="B352" s="135">
        <f t="shared" si="11"/>
        <v>407</v>
      </c>
      <c r="C352" s="210"/>
      <c r="D352" s="211"/>
      <c r="E352" s="211"/>
      <c r="F352" s="212"/>
      <c r="G352" s="213"/>
      <c r="H352" s="216"/>
      <c r="I352" s="216"/>
      <c r="J352" s="11">
        <f t="shared" si="10"/>
        <v>0</v>
      </c>
      <c r="K352" s="171"/>
      <c r="L352" s="134"/>
    </row>
    <row r="353" spans="1:12" s="136" customFormat="1" x14ac:dyDescent="0.25">
      <c r="A353" s="134"/>
      <c r="B353" s="135">
        <f t="shared" si="11"/>
        <v>408</v>
      </c>
      <c r="C353" s="210"/>
      <c r="D353" s="211"/>
      <c r="E353" s="211"/>
      <c r="F353" s="212"/>
      <c r="G353" s="213"/>
      <c r="H353" s="216"/>
      <c r="I353" s="216"/>
      <c r="J353" s="11">
        <f t="shared" si="10"/>
        <v>0</v>
      </c>
      <c r="K353" s="171"/>
      <c r="L353" s="134"/>
    </row>
    <row r="354" spans="1:12" s="136" customFormat="1" x14ac:dyDescent="0.25">
      <c r="A354" s="134"/>
      <c r="B354" s="135">
        <f t="shared" si="11"/>
        <v>409</v>
      </c>
      <c r="C354" s="210"/>
      <c r="D354" s="211"/>
      <c r="E354" s="211"/>
      <c r="F354" s="212"/>
      <c r="G354" s="213"/>
      <c r="H354" s="216"/>
      <c r="I354" s="216"/>
      <c r="J354" s="11">
        <f t="shared" si="10"/>
        <v>0</v>
      </c>
      <c r="K354" s="171"/>
      <c r="L354" s="134"/>
    </row>
    <row r="355" spans="1:12" s="136" customFormat="1" x14ac:dyDescent="0.25">
      <c r="A355" s="134"/>
      <c r="B355" s="135">
        <f t="shared" si="11"/>
        <v>410</v>
      </c>
      <c r="C355" s="210"/>
      <c r="D355" s="211"/>
      <c r="E355" s="211"/>
      <c r="F355" s="212"/>
      <c r="G355" s="213"/>
      <c r="H355" s="216"/>
      <c r="I355" s="216"/>
      <c r="J355" s="11">
        <f t="shared" si="10"/>
        <v>0</v>
      </c>
      <c r="K355" s="171"/>
      <c r="L355" s="134"/>
    </row>
    <row r="356" spans="1:12" s="136" customFormat="1" x14ac:dyDescent="0.25">
      <c r="A356" s="134"/>
      <c r="B356" s="135">
        <f t="shared" si="11"/>
        <v>411</v>
      </c>
      <c r="C356" s="210"/>
      <c r="D356" s="211"/>
      <c r="E356" s="211"/>
      <c r="F356" s="212"/>
      <c r="G356" s="213"/>
      <c r="H356" s="216"/>
      <c r="I356" s="216"/>
      <c r="J356" s="11">
        <f t="shared" si="10"/>
        <v>0</v>
      </c>
      <c r="K356" s="171"/>
      <c r="L356" s="134"/>
    </row>
    <row r="357" spans="1:12" s="136" customFormat="1" x14ac:dyDescent="0.25">
      <c r="A357" s="134"/>
      <c r="B357" s="135">
        <f t="shared" si="11"/>
        <v>412</v>
      </c>
      <c r="C357" s="210"/>
      <c r="D357" s="211"/>
      <c r="E357" s="211"/>
      <c r="F357" s="212"/>
      <c r="G357" s="213"/>
      <c r="H357" s="216"/>
      <c r="I357" s="216"/>
      <c r="J357" s="11">
        <f t="shared" si="10"/>
        <v>0</v>
      </c>
      <c r="K357" s="171"/>
      <c r="L357" s="134"/>
    </row>
    <row r="358" spans="1:12" s="136" customFormat="1" x14ac:dyDescent="0.25">
      <c r="A358" s="134"/>
      <c r="B358" s="135">
        <f t="shared" si="11"/>
        <v>413</v>
      </c>
      <c r="C358" s="210"/>
      <c r="D358" s="211"/>
      <c r="E358" s="211"/>
      <c r="F358" s="212"/>
      <c r="G358" s="213"/>
      <c r="H358" s="216"/>
      <c r="I358" s="216"/>
      <c r="J358" s="11">
        <f t="shared" si="10"/>
        <v>0</v>
      </c>
      <c r="K358" s="171"/>
      <c r="L358" s="134"/>
    </row>
    <row r="359" spans="1:12" s="136" customFormat="1" x14ac:dyDescent="0.25">
      <c r="A359" s="134"/>
      <c r="B359" s="135">
        <f t="shared" si="11"/>
        <v>414</v>
      </c>
      <c r="C359" s="210"/>
      <c r="D359" s="211"/>
      <c r="E359" s="211"/>
      <c r="F359" s="212"/>
      <c r="G359" s="213"/>
      <c r="H359" s="216"/>
      <c r="I359" s="216"/>
      <c r="J359" s="11">
        <f t="shared" si="10"/>
        <v>0</v>
      </c>
      <c r="K359" s="171"/>
      <c r="L359" s="134"/>
    </row>
    <row r="360" spans="1:12" s="136" customFormat="1" x14ac:dyDescent="0.25">
      <c r="A360" s="134"/>
      <c r="B360" s="135">
        <f t="shared" si="11"/>
        <v>415</v>
      </c>
      <c r="C360" s="210"/>
      <c r="D360" s="211"/>
      <c r="E360" s="211"/>
      <c r="F360" s="212"/>
      <c r="G360" s="213"/>
      <c r="H360" s="216"/>
      <c r="I360" s="216"/>
      <c r="J360" s="11">
        <f t="shared" si="10"/>
        <v>0</v>
      </c>
      <c r="K360" s="171"/>
      <c r="L360" s="134"/>
    </row>
    <row r="361" spans="1:12" s="136" customFormat="1" x14ac:dyDescent="0.25">
      <c r="A361" s="134"/>
      <c r="B361" s="135">
        <f t="shared" si="11"/>
        <v>416</v>
      </c>
      <c r="C361" s="210"/>
      <c r="D361" s="211"/>
      <c r="E361" s="211"/>
      <c r="F361" s="212"/>
      <c r="G361" s="213"/>
      <c r="H361" s="216"/>
      <c r="I361" s="216"/>
      <c r="J361" s="11">
        <f t="shared" si="10"/>
        <v>0</v>
      </c>
      <c r="K361" s="171"/>
      <c r="L361" s="134"/>
    </row>
    <row r="362" spans="1:12" s="136" customFormat="1" x14ac:dyDescent="0.25">
      <c r="A362" s="134"/>
      <c r="B362" s="135">
        <f t="shared" si="11"/>
        <v>417</v>
      </c>
      <c r="C362" s="210"/>
      <c r="D362" s="211"/>
      <c r="E362" s="211"/>
      <c r="F362" s="212"/>
      <c r="G362" s="213"/>
      <c r="H362" s="216"/>
      <c r="I362" s="216"/>
      <c r="J362" s="11">
        <f t="shared" si="10"/>
        <v>0</v>
      </c>
      <c r="K362" s="171"/>
      <c r="L362" s="134"/>
    </row>
    <row r="363" spans="1:12" s="136" customFormat="1" x14ac:dyDescent="0.25">
      <c r="A363" s="134"/>
      <c r="B363" s="135">
        <f t="shared" si="11"/>
        <v>418</v>
      </c>
      <c r="C363" s="210"/>
      <c r="D363" s="211"/>
      <c r="E363" s="211"/>
      <c r="F363" s="212"/>
      <c r="G363" s="213"/>
      <c r="H363" s="216"/>
      <c r="I363" s="216"/>
      <c r="J363" s="11">
        <f t="shared" si="10"/>
        <v>0</v>
      </c>
      <c r="K363" s="171"/>
      <c r="L363" s="134"/>
    </row>
    <row r="364" spans="1:12" s="136" customFormat="1" x14ac:dyDescent="0.25">
      <c r="A364" s="134"/>
      <c r="B364" s="135">
        <f t="shared" si="11"/>
        <v>419</v>
      </c>
      <c r="C364" s="210"/>
      <c r="D364" s="211"/>
      <c r="E364" s="211"/>
      <c r="F364" s="212"/>
      <c r="G364" s="213"/>
      <c r="H364" s="216"/>
      <c r="I364" s="216"/>
      <c r="J364" s="11">
        <f t="shared" si="10"/>
        <v>0</v>
      </c>
      <c r="K364" s="171"/>
      <c r="L364" s="134"/>
    </row>
    <row r="365" spans="1:12" s="136" customFormat="1" x14ac:dyDescent="0.25">
      <c r="A365" s="134"/>
      <c r="B365" s="135">
        <f t="shared" si="11"/>
        <v>420</v>
      </c>
      <c r="C365" s="210"/>
      <c r="D365" s="211"/>
      <c r="E365" s="211"/>
      <c r="F365" s="212"/>
      <c r="G365" s="213"/>
      <c r="H365" s="216"/>
      <c r="I365" s="216"/>
      <c r="J365" s="11">
        <f t="shared" si="10"/>
        <v>0</v>
      </c>
      <c r="K365" s="171"/>
      <c r="L365" s="134"/>
    </row>
    <row r="366" spans="1:12" s="136" customFormat="1" x14ac:dyDescent="0.25">
      <c r="A366" s="134"/>
      <c r="B366" s="135">
        <f t="shared" si="11"/>
        <v>421</v>
      </c>
      <c r="C366" s="210"/>
      <c r="D366" s="211"/>
      <c r="E366" s="211"/>
      <c r="F366" s="212"/>
      <c r="G366" s="213"/>
      <c r="H366" s="216"/>
      <c r="I366" s="216"/>
      <c r="J366" s="11">
        <f t="shared" si="10"/>
        <v>0</v>
      </c>
      <c r="K366" s="171"/>
      <c r="L366" s="134"/>
    </row>
    <row r="367" spans="1:12" s="136" customFormat="1" x14ac:dyDescent="0.25">
      <c r="A367" s="134"/>
      <c r="B367" s="135">
        <f t="shared" si="11"/>
        <v>422</v>
      </c>
      <c r="C367" s="210"/>
      <c r="D367" s="211"/>
      <c r="E367" s="211"/>
      <c r="F367" s="212"/>
      <c r="G367" s="213"/>
      <c r="H367" s="216"/>
      <c r="I367" s="216"/>
      <c r="J367" s="11">
        <f t="shared" si="10"/>
        <v>0</v>
      </c>
      <c r="K367" s="171"/>
      <c r="L367" s="134"/>
    </row>
    <row r="368" spans="1:12" s="136" customFormat="1" x14ac:dyDescent="0.25">
      <c r="A368" s="134"/>
      <c r="B368" s="135">
        <f t="shared" si="11"/>
        <v>423</v>
      </c>
      <c r="C368" s="210"/>
      <c r="D368" s="211"/>
      <c r="E368" s="211"/>
      <c r="F368" s="212"/>
      <c r="G368" s="213"/>
      <c r="H368" s="216"/>
      <c r="I368" s="216"/>
      <c r="J368" s="11">
        <f t="shared" si="10"/>
        <v>0</v>
      </c>
      <c r="K368" s="171"/>
      <c r="L368" s="134"/>
    </row>
    <row r="369" spans="1:12" s="136" customFormat="1" x14ac:dyDescent="0.25">
      <c r="A369" s="134"/>
      <c r="B369" s="135">
        <f t="shared" si="11"/>
        <v>424</v>
      </c>
      <c r="C369" s="210"/>
      <c r="D369" s="211"/>
      <c r="E369" s="211"/>
      <c r="F369" s="212"/>
      <c r="G369" s="213"/>
      <c r="H369" s="216"/>
      <c r="I369" s="216"/>
      <c r="J369" s="11">
        <f t="shared" si="10"/>
        <v>0</v>
      </c>
      <c r="K369" s="171"/>
      <c r="L369" s="134"/>
    </row>
    <row r="370" spans="1:12" s="136" customFormat="1" x14ac:dyDescent="0.25">
      <c r="A370" s="134"/>
      <c r="B370" s="135">
        <f t="shared" si="11"/>
        <v>425</v>
      </c>
      <c r="C370" s="210"/>
      <c r="D370" s="211"/>
      <c r="E370" s="211"/>
      <c r="F370" s="212"/>
      <c r="G370" s="213"/>
      <c r="H370" s="216"/>
      <c r="I370" s="216"/>
      <c r="J370" s="11">
        <f t="shared" si="10"/>
        <v>0</v>
      </c>
      <c r="K370" s="171"/>
      <c r="L370" s="134"/>
    </row>
    <row r="371" spans="1:12" s="136" customFormat="1" x14ac:dyDescent="0.25">
      <c r="A371" s="134"/>
      <c r="B371" s="135">
        <f t="shared" si="11"/>
        <v>426</v>
      </c>
      <c r="C371" s="210"/>
      <c r="D371" s="211"/>
      <c r="E371" s="211"/>
      <c r="F371" s="212"/>
      <c r="G371" s="213"/>
      <c r="H371" s="216"/>
      <c r="I371" s="216"/>
      <c r="J371" s="11">
        <f t="shared" si="10"/>
        <v>0</v>
      </c>
      <c r="K371" s="171"/>
      <c r="L371" s="134"/>
    </row>
    <row r="372" spans="1:12" s="136" customFormat="1" x14ac:dyDescent="0.25">
      <c r="A372" s="134"/>
      <c r="B372" s="135">
        <f t="shared" si="11"/>
        <v>427</v>
      </c>
      <c r="C372" s="210"/>
      <c r="D372" s="211"/>
      <c r="E372" s="211"/>
      <c r="F372" s="212"/>
      <c r="G372" s="213"/>
      <c r="H372" s="216"/>
      <c r="I372" s="216"/>
      <c r="J372" s="11">
        <f t="shared" si="10"/>
        <v>0</v>
      </c>
      <c r="K372" s="171"/>
      <c r="L372" s="134"/>
    </row>
    <row r="373" spans="1:12" s="136" customFormat="1" x14ac:dyDescent="0.25">
      <c r="A373" s="134"/>
      <c r="B373" s="135">
        <f t="shared" si="11"/>
        <v>428</v>
      </c>
      <c r="C373" s="210"/>
      <c r="D373" s="211"/>
      <c r="E373" s="211"/>
      <c r="F373" s="212"/>
      <c r="G373" s="213"/>
      <c r="H373" s="216"/>
      <c r="I373" s="216"/>
      <c r="J373" s="11">
        <f t="shared" si="10"/>
        <v>0</v>
      </c>
      <c r="K373" s="171"/>
      <c r="L373" s="134"/>
    </row>
    <row r="374" spans="1:12" s="136" customFormat="1" x14ac:dyDescent="0.25">
      <c r="A374" s="134"/>
      <c r="B374" s="135">
        <f t="shared" si="11"/>
        <v>429</v>
      </c>
      <c r="C374" s="210"/>
      <c r="D374" s="211"/>
      <c r="E374" s="211"/>
      <c r="F374" s="212"/>
      <c r="G374" s="213"/>
      <c r="H374" s="216"/>
      <c r="I374" s="216"/>
      <c r="J374" s="11">
        <f t="shared" si="10"/>
        <v>0</v>
      </c>
      <c r="K374" s="171"/>
      <c r="L374" s="134"/>
    </row>
    <row r="375" spans="1:12" s="136" customFormat="1" x14ac:dyDescent="0.25">
      <c r="A375" s="134"/>
      <c r="B375" s="135">
        <f t="shared" si="11"/>
        <v>430</v>
      </c>
      <c r="C375" s="210"/>
      <c r="D375" s="211"/>
      <c r="E375" s="211"/>
      <c r="F375" s="212"/>
      <c r="G375" s="213"/>
      <c r="H375" s="216"/>
      <c r="I375" s="216"/>
      <c r="J375" s="11">
        <f t="shared" si="10"/>
        <v>0</v>
      </c>
      <c r="K375" s="171"/>
      <c r="L375" s="134"/>
    </row>
    <row r="376" spans="1:12" s="136" customFormat="1" x14ac:dyDescent="0.25">
      <c r="A376" s="134"/>
      <c r="B376" s="135">
        <f t="shared" si="11"/>
        <v>431</v>
      </c>
      <c r="C376" s="210"/>
      <c r="D376" s="211"/>
      <c r="E376" s="211"/>
      <c r="F376" s="212"/>
      <c r="G376" s="213"/>
      <c r="H376" s="216"/>
      <c r="I376" s="216"/>
      <c r="J376" s="11">
        <f t="shared" si="10"/>
        <v>0</v>
      </c>
      <c r="K376" s="171"/>
      <c r="L376" s="134"/>
    </row>
    <row r="377" spans="1:12" s="136" customFormat="1" x14ac:dyDescent="0.25">
      <c r="A377" s="134"/>
      <c r="B377" s="135">
        <f t="shared" si="11"/>
        <v>432</v>
      </c>
      <c r="C377" s="210"/>
      <c r="D377" s="211"/>
      <c r="E377" s="211"/>
      <c r="F377" s="212"/>
      <c r="G377" s="213"/>
      <c r="H377" s="216"/>
      <c r="I377" s="216"/>
      <c r="J377" s="11">
        <f t="shared" si="10"/>
        <v>0</v>
      </c>
      <c r="K377" s="171"/>
      <c r="L377" s="134"/>
    </row>
    <row r="378" spans="1:12" s="136" customFormat="1" x14ac:dyDescent="0.25">
      <c r="A378" s="134"/>
      <c r="B378" s="135">
        <f t="shared" si="11"/>
        <v>433</v>
      </c>
      <c r="C378" s="210"/>
      <c r="D378" s="211"/>
      <c r="E378" s="211"/>
      <c r="F378" s="212"/>
      <c r="G378" s="213"/>
      <c r="H378" s="216"/>
      <c r="I378" s="216"/>
      <c r="J378" s="11">
        <f t="shared" si="10"/>
        <v>0</v>
      </c>
      <c r="K378" s="171"/>
      <c r="L378" s="134"/>
    </row>
    <row r="379" spans="1:12" s="136" customFormat="1" x14ac:dyDescent="0.25">
      <c r="A379" s="134"/>
      <c r="B379" s="135">
        <f t="shared" si="11"/>
        <v>434</v>
      </c>
      <c r="C379" s="210"/>
      <c r="D379" s="211"/>
      <c r="E379" s="211"/>
      <c r="F379" s="212"/>
      <c r="G379" s="213"/>
      <c r="H379" s="216"/>
      <c r="I379" s="216"/>
      <c r="J379" s="11">
        <f t="shared" si="10"/>
        <v>0</v>
      </c>
      <c r="K379" s="171"/>
      <c r="L379" s="134"/>
    </row>
    <row r="380" spans="1:12" s="136" customFormat="1" x14ac:dyDescent="0.25">
      <c r="A380" s="134"/>
      <c r="B380" s="135">
        <f t="shared" si="11"/>
        <v>435</v>
      </c>
      <c r="C380" s="210"/>
      <c r="D380" s="211"/>
      <c r="E380" s="211"/>
      <c r="F380" s="212"/>
      <c r="G380" s="213"/>
      <c r="H380" s="216"/>
      <c r="I380" s="216"/>
      <c r="J380" s="11">
        <f t="shared" si="10"/>
        <v>0</v>
      </c>
      <c r="K380" s="171"/>
      <c r="L380" s="134"/>
    </row>
    <row r="381" spans="1:12" s="136" customFormat="1" x14ac:dyDescent="0.25">
      <c r="A381" s="134"/>
      <c r="B381" s="135">
        <f t="shared" si="11"/>
        <v>436</v>
      </c>
      <c r="C381" s="210"/>
      <c r="D381" s="211"/>
      <c r="E381" s="211"/>
      <c r="F381" s="212"/>
      <c r="G381" s="213"/>
      <c r="H381" s="216"/>
      <c r="I381" s="216"/>
      <c r="J381" s="11">
        <f t="shared" si="10"/>
        <v>0</v>
      </c>
      <c r="K381" s="171"/>
      <c r="L381" s="134"/>
    </row>
    <row r="382" spans="1:12" s="136" customFormat="1" x14ac:dyDescent="0.25">
      <c r="A382" s="134"/>
      <c r="B382" s="135">
        <f t="shared" si="11"/>
        <v>437</v>
      </c>
      <c r="C382" s="210"/>
      <c r="D382" s="211"/>
      <c r="E382" s="211"/>
      <c r="F382" s="212"/>
      <c r="G382" s="213"/>
      <c r="H382" s="216"/>
      <c r="I382" s="216"/>
      <c r="J382" s="11">
        <f t="shared" si="10"/>
        <v>0</v>
      </c>
      <c r="K382" s="171"/>
      <c r="L382" s="134"/>
    </row>
    <row r="383" spans="1:12" s="136" customFormat="1" x14ac:dyDescent="0.25">
      <c r="A383" s="134"/>
      <c r="B383" s="135">
        <f t="shared" si="11"/>
        <v>438</v>
      </c>
      <c r="C383" s="210"/>
      <c r="D383" s="211"/>
      <c r="E383" s="211"/>
      <c r="F383" s="212"/>
      <c r="G383" s="213"/>
      <c r="H383" s="216"/>
      <c r="I383" s="216"/>
      <c r="J383" s="11">
        <f t="shared" si="10"/>
        <v>0</v>
      </c>
      <c r="K383" s="171"/>
      <c r="L383" s="134"/>
    </row>
    <row r="384" spans="1:12" s="136" customFormat="1" x14ac:dyDescent="0.25">
      <c r="A384" s="134"/>
      <c r="B384" s="135">
        <f t="shared" si="11"/>
        <v>439</v>
      </c>
      <c r="C384" s="210"/>
      <c r="D384" s="211"/>
      <c r="E384" s="211"/>
      <c r="F384" s="212"/>
      <c r="G384" s="213"/>
      <c r="H384" s="216"/>
      <c r="I384" s="216"/>
      <c r="J384" s="11">
        <f t="shared" si="10"/>
        <v>0</v>
      </c>
      <c r="K384" s="171"/>
      <c r="L384" s="134"/>
    </row>
    <row r="385" spans="1:12" s="136" customFormat="1" x14ac:dyDescent="0.25">
      <c r="A385" s="134"/>
      <c r="B385" s="135">
        <f t="shared" si="11"/>
        <v>440</v>
      </c>
      <c r="C385" s="210"/>
      <c r="D385" s="211"/>
      <c r="E385" s="211"/>
      <c r="F385" s="212"/>
      <c r="G385" s="213"/>
      <c r="H385" s="216"/>
      <c r="I385" s="216"/>
      <c r="J385" s="11">
        <f t="shared" si="10"/>
        <v>0</v>
      </c>
      <c r="K385" s="171"/>
      <c r="L385" s="134"/>
    </row>
    <row r="386" spans="1:12" s="136" customFormat="1" ht="15.75" x14ac:dyDescent="0.25">
      <c r="A386" s="134"/>
      <c r="B386" s="135"/>
      <c r="C386" s="137"/>
      <c r="D386" s="134"/>
      <c r="E386" s="138"/>
      <c r="F386" s="139"/>
      <c r="G386" s="140" t="str">
        <f>C344</f>
        <v>Abril</v>
      </c>
      <c r="H386" s="141">
        <f>SUM(H344:H385)</f>
        <v>0</v>
      </c>
      <c r="I386" s="141">
        <f>SUM(I344:I385)</f>
        <v>0</v>
      </c>
      <c r="J386" s="141">
        <f>SUM(J346:J385)</f>
        <v>0</v>
      </c>
      <c r="K386" s="142"/>
      <c r="L386" s="134"/>
    </row>
    <row r="387" spans="1:12" s="136" customFormat="1" x14ac:dyDescent="0.25">
      <c r="A387" s="134"/>
      <c r="B387" s="79"/>
      <c r="C387" s="107" t="s">
        <v>187</v>
      </c>
      <c r="D387" s="14"/>
      <c r="E387" s="14"/>
      <c r="F387" s="14"/>
      <c r="G387" s="14"/>
      <c r="H387" s="14"/>
      <c r="I387" s="14"/>
      <c r="J387" s="14"/>
      <c r="K387" s="23"/>
      <c r="L387" s="134"/>
    </row>
    <row r="388" spans="1:12" s="136" customFormat="1" x14ac:dyDescent="0.25">
      <c r="A388" s="134"/>
      <c r="B388" s="201"/>
      <c r="C388" s="349" t="s">
        <v>188</v>
      </c>
      <c r="D388" s="350"/>
      <c r="E388" s="350"/>
      <c r="F388" s="350"/>
      <c r="G388" s="350"/>
      <c r="H388" s="350"/>
      <c r="I388" s="350"/>
      <c r="J388" s="350"/>
      <c r="K388" s="351"/>
      <c r="L388" s="134"/>
    </row>
    <row r="389" spans="1:12" s="136" customFormat="1" x14ac:dyDescent="0.25">
      <c r="A389" s="134"/>
      <c r="B389" s="201"/>
      <c r="C389" s="202"/>
      <c r="D389" s="203"/>
      <c r="E389" s="203"/>
      <c r="F389" s="203"/>
      <c r="G389" s="203"/>
      <c r="H389" s="203"/>
      <c r="I389" s="203"/>
      <c r="J389" s="203"/>
      <c r="K389" s="204"/>
      <c r="L389" s="134"/>
    </row>
    <row r="390" spans="1:12" s="136" customFormat="1" ht="13.5" thickBot="1" x14ac:dyDescent="0.3">
      <c r="A390" s="134"/>
      <c r="B390" s="215"/>
      <c r="C390" s="352"/>
      <c r="D390" s="353"/>
      <c r="E390" s="353"/>
      <c r="F390" s="353"/>
      <c r="G390" s="353"/>
      <c r="H390" s="353"/>
      <c r="I390" s="353"/>
      <c r="J390" s="353"/>
      <c r="K390" s="354"/>
      <c r="L390" s="134"/>
    </row>
    <row r="391" spans="1:12" s="136" customFormat="1" ht="18.75" x14ac:dyDescent="0.25">
      <c r="A391" s="134"/>
      <c r="B391" s="125"/>
      <c r="C391" s="126" t="s">
        <v>143</v>
      </c>
      <c r="D391" s="126"/>
      <c r="E391" s="126"/>
      <c r="F391" s="126"/>
      <c r="G391" s="127"/>
      <c r="H391" s="126"/>
      <c r="I391" s="126"/>
      <c r="J391" s="126"/>
      <c r="K391" s="128"/>
      <c r="L391" s="134"/>
    </row>
    <row r="392" spans="1:12" s="136" customFormat="1" ht="25.5" x14ac:dyDescent="0.25">
      <c r="A392" s="134"/>
      <c r="B392" s="130" t="s">
        <v>165</v>
      </c>
      <c r="C392" s="131" t="s">
        <v>198</v>
      </c>
      <c r="D392" s="131" t="s">
        <v>8</v>
      </c>
      <c r="E392" s="131" t="s">
        <v>7</v>
      </c>
      <c r="F392" s="131" t="s">
        <v>199</v>
      </c>
      <c r="G392" s="131" t="s">
        <v>200</v>
      </c>
      <c r="H392" s="132" t="s">
        <v>201</v>
      </c>
      <c r="I392" s="131" t="s">
        <v>202</v>
      </c>
      <c r="J392" s="131" t="s">
        <v>203</v>
      </c>
      <c r="K392" s="133" t="s">
        <v>6</v>
      </c>
      <c r="L392" s="134"/>
    </row>
    <row r="393" spans="1:12" s="136" customFormat="1" x14ac:dyDescent="0.25">
      <c r="A393" s="134"/>
      <c r="B393" s="135">
        <v>501</v>
      </c>
      <c r="C393" s="210"/>
      <c r="D393" s="211"/>
      <c r="E393" s="211"/>
      <c r="F393" s="212"/>
      <c r="G393" s="213"/>
      <c r="H393" s="216"/>
      <c r="I393" s="216"/>
      <c r="J393" s="11">
        <f>SUM(H393:I393)</f>
        <v>0</v>
      </c>
      <c r="K393" s="171"/>
      <c r="L393" s="134"/>
    </row>
    <row r="394" spans="1:12" s="136" customFormat="1" x14ac:dyDescent="0.25">
      <c r="A394" s="134"/>
      <c r="B394" s="135">
        <f>B393+1</f>
        <v>502</v>
      </c>
      <c r="C394" s="210"/>
      <c r="D394" s="211"/>
      <c r="E394" s="211"/>
      <c r="F394" s="212"/>
      <c r="G394" s="213"/>
      <c r="H394" s="216"/>
      <c r="I394" s="216"/>
      <c r="J394" s="11">
        <f t="shared" ref="J394:J432" si="12">SUM(H394:I394)</f>
        <v>0</v>
      </c>
      <c r="K394" s="171"/>
      <c r="L394" s="134"/>
    </row>
    <row r="395" spans="1:12" s="136" customFormat="1" x14ac:dyDescent="0.25">
      <c r="A395" s="134"/>
      <c r="B395" s="135">
        <f t="shared" ref="B395:B432" si="13">B394+1</f>
        <v>503</v>
      </c>
      <c r="C395" s="210"/>
      <c r="D395" s="211"/>
      <c r="E395" s="211"/>
      <c r="F395" s="212"/>
      <c r="G395" s="213"/>
      <c r="H395" s="216"/>
      <c r="I395" s="216"/>
      <c r="J395" s="11">
        <f t="shared" si="12"/>
        <v>0</v>
      </c>
      <c r="K395" s="171"/>
      <c r="L395" s="134"/>
    </row>
    <row r="396" spans="1:12" s="136" customFormat="1" x14ac:dyDescent="0.25">
      <c r="A396" s="134"/>
      <c r="B396" s="135">
        <f t="shared" si="13"/>
        <v>504</v>
      </c>
      <c r="C396" s="210"/>
      <c r="D396" s="211"/>
      <c r="E396" s="211"/>
      <c r="F396" s="212"/>
      <c r="G396" s="213"/>
      <c r="H396" s="216"/>
      <c r="I396" s="216"/>
      <c r="J396" s="11">
        <f t="shared" si="12"/>
        <v>0</v>
      </c>
      <c r="K396" s="171"/>
      <c r="L396" s="134"/>
    </row>
    <row r="397" spans="1:12" s="136" customFormat="1" x14ac:dyDescent="0.25">
      <c r="A397" s="134"/>
      <c r="B397" s="135">
        <f t="shared" si="13"/>
        <v>505</v>
      </c>
      <c r="C397" s="210"/>
      <c r="D397" s="211"/>
      <c r="E397" s="211"/>
      <c r="F397" s="212"/>
      <c r="G397" s="213"/>
      <c r="H397" s="216"/>
      <c r="I397" s="216"/>
      <c r="J397" s="11">
        <f t="shared" si="12"/>
        <v>0</v>
      </c>
      <c r="K397" s="171"/>
      <c r="L397" s="134"/>
    </row>
    <row r="398" spans="1:12" s="136" customFormat="1" x14ac:dyDescent="0.25">
      <c r="A398" s="134"/>
      <c r="B398" s="135">
        <f t="shared" si="13"/>
        <v>506</v>
      </c>
      <c r="C398" s="210"/>
      <c r="D398" s="211"/>
      <c r="E398" s="211"/>
      <c r="F398" s="212"/>
      <c r="G398" s="213"/>
      <c r="H398" s="216"/>
      <c r="I398" s="216"/>
      <c r="J398" s="11">
        <f t="shared" si="12"/>
        <v>0</v>
      </c>
      <c r="K398" s="171"/>
      <c r="L398" s="134"/>
    </row>
    <row r="399" spans="1:12" s="136" customFormat="1" x14ac:dyDescent="0.25">
      <c r="A399" s="134"/>
      <c r="B399" s="135">
        <f t="shared" si="13"/>
        <v>507</v>
      </c>
      <c r="C399" s="210"/>
      <c r="D399" s="211"/>
      <c r="E399" s="211"/>
      <c r="F399" s="212"/>
      <c r="G399" s="213"/>
      <c r="H399" s="216"/>
      <c r="I399" s="216"/>
      <c r="J399" s="11">
        <f t="shared" si="12"/>
        <v>0</v>
      </c>
      <c r="K399" s="171"/>
      <c r="L399" s="134"/>
    </row>
    <row r="400" spans="1:12" s="136" customFormat="1" x14ac:dyDescent="0.25">
      <c r="A400" s="134"/>
      <c r="B400" s="135">
        <f t="shared" si="13"/>
        <v>508</v>
      </c>
      <c r="C400" s="210"/>
      <c r="D400" s="211"/>
      <c r="E400" s="211"/>
      <c r="F400" s="212"/>
      <c r="G400" s="213"/>
      <c r="H400" s="216"/>
      <c r="I400" s="216"/>
      <c r="J400" s="11">
        <f t="shared" si="12"/>
        <v>0</v>
      </c>
      <c r="K400" s="171"/>
      <c r="L400" s="134"/>
    </row>
    <row r="401" spans="1:12" s="136" customFormat="1" x14ac:dyDescent="0.25">
      <c r="A401" s="134"/>
      <c r="B401" s="135">
        <f t="shared" si="13"/>
        <v>509</v>
      </c>
      <c r="C401" s="210"/>
      <c r="D401" s="211"/>
      <c r="E401" s="211"/>
      <c r="F401" s="212"/>
      <c r="G401" s="213"/>
      <c r="H401" s="216"/>
      <c r="I401" s="216"/>
      <c r="J401" s="11">
        <f t="shared" si="12"/>
        <v>0</v>
      </c>
      <c r="K401" s="171"/>
      <c r="L401" s="134"/>
    </row>
    <row r="402" spans="1:12" s="136" customFormat="1" x14ac:dyDescent="0.25">
      <c r="A402" s="134"/>
      <c r="B402" s="135">
        <f t="shared" si="13"/>
        <v>510</v>
      </c>
      <c r="C402" s="210"/>
      <c r="D402" s="211"/>
      <c r="E402" s="211"/>
      <c r="F402" s="212"/>
      <c r="G402" s="213"/>
      <c r="H402" s="216"/>
      <c r="I402" s="216"/>
      <c r="J402" s="11">
        <f t="shared" si="12"/>
        <v>0</v>
      </c>
      <c r="K402" s="171"/>
      <c r="L402" s="134"/>
    </row>
    <row r="403" spans="1:12" s="136" customFormat="1" x14ac:dyDescent="0.25">
      <c r="A403" s="134"/>
      <c r="B403" s="135">
        <f t="shared" si="13"/>
        <v>511</v>
      </c>
      <c r="C403" s="210"/>
      <c r="D403" s="211"/>
      <c r="E403" s="211"/>
      <c r="F403" s="212"/>
      <c r="G403" s="213"/>
      <c r="H403" s="216"/>
      <c r="I403" s="216"/>
      <c r="J403" s="11">
        <f t="shared" si="12"/>
        <v>0</v>
      </c>
      <c r="K403" s="171"/>
      <c r="L403" s="134"/>
    </row>
    <row r="404" spans="1:12" s="136" customFormat="1" x14ac:dyDescent="0.25">
      <c r="A404" s="134"/>
      <c r="B404" s="135">
        <f t="shared" si="13"/>
        <v>512</v>
      </c>
      <c r="C404" s="210"/>
      <c r="D404" s="211"/>
      <c r="E404" s="211"/>
      <c r="F404" s="212"/>
      <c r="G404" s="213"/>
      <c r="H404" s="216"/>
      <c r="I404" s="216"/>
      <c r="J404" s="11">
        <f t="shared" si="12"/>
        <v>0</v>
      </c>
      <c r="K404" s="171"/>
      <c r="L404" s="134"/>
    </row>
    <row r="405" spans="1:12" s="136" customFormat="1" x14ac:dyDescent="0.25">
      <c r="A405" s="134"/>
      <c r="B405" s="135">
        <f t="shared" si="13"/>
        <v>513</v>
      </c>
      <c r="C405" s="210"/>
      <c r="D405" s="211"/>
      <c r="E405" s="211"/>
      <c r="F405" s="212"/>
      <c r="G405" s="213"/>
      <c r="H405" s="216"/>
      <c r="I405" s="216"/>
      <c r="J405" s="11">
        <f t="shared" si="12"/>
        <v>0</v>
      </c>
      <c r="K405" s="171"/>
      <c r="L405" s="134"/>
    </row>
    <row r="406" spans="1:12" s="136" customFormat="1" x14ac:dyDescent="0.25">
      <c r="A406" s="134"/>
      <c r="B406" s="135">
        <f t="shared" si="13"/>
        <v>514</v>
      </c>
      <c r="C406" s="210"/>
      <c r="D406" s="211"/>
      <c r="E406" s="211"/>
      <c r="F406" s="212"/>
      <c r="G406" s="213"/>
      <c r="H406" s="216"/>
      <c r="I406" s="216"/>
      <c r="J406" s="11">
        <f t="shared" si="12"/>
        <v>0</v>
      </c>
      <c r="K406" s="171"/>
      <c r="L406" s="134"/>
    </row>
    <row r="407" spans="1:12" s="136" customFormat="1" x14ac:dyDescent="0.25">
      <c r="A407" s="134"/>
      <c r="B407" s="135">
        <f t="shared" si="13"/>
        <v>515</v>
      </c>
      <c r="C407" s="210"/>
      <c r="D407" s="211"/>
      <c r="E407" s="211"/>
      <c r="F407" s="212"/>
      <c r="G407" s="213"/>
      <c r="H407" s="216"/>
      <c r="I407" s="216"/>
      <c r="J407" s="11">
        <f t="shared" si="12"/>
        <v>0</v>
      </c>
      <c r="K407" s="171"/>
      <c r="L407" s="134"/>
    </row>
    <row r="408" spans="1:12" s="136" customFormat="1" x14ac:dyDescent="0.25">
      <c r="A408" s="134"/>
      <c r="B408" s="135">
        <f t="shared" si="13"/>
        <v>516</v>
      </c>
      <c r="C408" s="210"/>
      <c r="D408" s="211"/>
      <c r="E408" s="211"/>
      <c r="F408" s="212"/>
      <c r="G408" s="213"/>
      <c r="H408" s="216"/>
      <c r="I408" s="216"/>
      <c r="J408" s="11">
        <f t="shared" si="12"/>
        <v>0</v>
      </c>
      <c r="K408" s="171"/>
      <c r="L408" s="134"/>
    </row>
    <row r="409" spans="1:12" s="136" customFormat="1" x14ac:dyDescent="0.25">
      <c r="A409" s="134"/>
      <c r="B409" s="135">
        <f t="shared" si="13"/>
        <v>517</v>
      </c>
      <c r="C409" s="210"/>
      <c r="D409" s="211"/>
      <c r="E409" s="211"/>
      <c r="F409" s="212"/>
      <c r="G409" s="213"/>
      <c r="H409" s="216"/>
      <c r="I409" s="216"/>
      <c r="J409" s="11">
        <f t="shared" si="12"/>
        <v>0</v>
      </c>
      <c r="K409" s="171"/>
      <c r="L409" s="134"/>
    </row>
    <row r="410" spans="1:12" s="136" customFormat="1" x14ac:dyDescent="0.25">
      <c r="A410" s="134"/>
      <c r="B410" s="135">
        <f t="shared" si="13"/>
        <v>518</v>
      </c>
      <c r="C410" s="210"/>
      <c r="D410" s="211"/>
      <c r="E410" s="211"/>
      <c r="F410" s="212"/>
      <c r="G410" s="213"/>
      <c r="H410" s="216"/>
      <c r="I410" s="216"/>
      <c r="J410" s="11">
        <f t="shared" si="12"/>
        <v>0</v>
      </c>
      <c r="K410" s="171"/>
      <c r="L410" s="134"/>
    </row>
    <row r="411" spans="1:12" s="136" customFormat="1" x14ac:dyDescent="0.25">
      <c r="A411" s="134"/>
      <c r="B411" s="135">
        <f t="shared" si="13"/>
        <v>519</v>
      </c>
      <c r="C411" s="210"/>
      <c r="D411" s="211"/>
      <c r="E411" s="211"/>
      <c r="F411" s="212"/>
      <c r="G411" s="213"/>
      <c r="H411" s="216"/>
      <c r="I411" s="216"/>
      <c r="J411" s="11">
        <f t="shared" si="12"/>
        <v>0</v>
      </c>
      <c r="K411" s="171"/>
      <c r="L411" s="134"/>
    </row>
    <row r="412" spans="1:12" s="136" customFormat="1" x14ac:dyDescent="0.25">
      <c r="A412" s="134"/>
      <c r="B412" s="135">
        <f t="shared" si="13"/>
        <v>520</v>
      </c>
      <c r="C412" s="210"/>
      <c r="D412" s="211"/>
      <c r="E412" s="211"/>
      <c r="F412" s="212"/>
      <c r="G412" s="213"/>
      <c r="H412" s="216"/>
      <c r="I412" s="216"/>
      <c r="J412" s="11">
        <f t="shared" si="12"/>
        <v>0</v>
      </c>
      <c r="K412" s="171"/>
      <c r="L412" s="134"/>
    </row>
    <row r="413" spans="1:12" s="136" customFormat="1" x14ac:dyDescent="0.25">
      <c r="A413" s="134"/>
      <c r="B413" s="135">
        <f t="shared" si="13"/>
        <v>521</v>
      </c>
      <c r="C413" s="210"/>
      <c r="D413" s="211"/>
      <c r="E413" s="211"/>
      <c r="F413" s="212"/>
      <c r="G413" s="213"/>
      <c r="H413" s="216"/>
      <c r="I413" s="216"/>
      <c r="J413" s="11">
        <f t="shared" si="12"/>
        <v>0</v>
      </c>
      <c r="K413" s="171"/>
      <c r="L413" s="134"/>
    </row>
    <row r="414" spans="1:12" s="136" customFormat="1" x14ac:dyDescent="0.25">
      <c r="A414" s="134"/>
      <c r="B414" s="135">
        <f t="shared" si="13"/>
        <v>522</v>
      </c>
      <c r="C414" s="210"/>
      <c r="D414" s="211"/>
      <c r="E414" s="211"/>
      <c r="F414" s="212"/>
      <c r="G414" s="213"/>
      <c r="H414" s="216"/>
      <c r="I414" s="216"/>
      <c r="J414" s="11">
        <f t="shared" si="12"/>
        <v>0</v>
      </c>
      <c r="K414" s="171"/>
      <c r="L414" s="134"/>
    </row>
    <row r="415" spans="1:12" s="136" customFormat="1" x14ac:dyDescent="0.25">
      <c r="A415" s="134"/>
      <c r="B415" s="135">
        <f t="shared" si="13"/>
        <v>523</v>
      </c>
      <c r="C415" s="210"/>
      <c r="D415" s="211"/>
      <c r="E415" s="211"/>
      <c r="F415" s="212"/>
      <c r="G415" s="213"/>
      <c r="H415" s="216"/>
      <c r="I415" s="216"/>
      <c r="J415" s="11">
        <f t="shared" si="12"/>
        <v>0</v>
      </c>
      <c r="K415" s="171"/>
      <c r="L415" s="134"/>
    </row>
    <row r="416" spans="1:12" s="136" customFormat="1" x14ac:dyDescent="0.25">
      <c r="A416" s="134"/>
      <c r="B416" s="135">
        <f t="shared" si="13"/>
        <v>524</v>
      </c>
      <c r="C416" s="210"/>
      <c r="D416" s="211"/>
      <c r="E416" s="211"/>
      <c r="F416" s="212"/>
      <c r="G416" s="213"/>
      <c r="H416" s="216"/>
      <c r="I416" s="216"/>
      <c r="J416" s="11">
        <f t="shared" si="12"/>
        <v>0</v>
      </c>
      <c r="K416" s="171"/>
      <c r="L416" s="134"/>
    </row>
    <row r="417" spans="1:12" s="136" customFormat="1" x14ac:dyDescent="0.25">
      <c r="A417" s="134"/>
      <c r="B417" s="135">
        <f t="shared" si="13"/>
        <v>525</v>
      </c>
      <c r="C417" s="210"/>
      <c r="D417" s="211"/>
      <c r="E417" s="211"/>
      <c r="F417" s="212"/>
      <c r="G417" s="213"/>
      <c r="H417" s="216"/>
      <c r="I417" s="216"/>
      <c r="J417" s="11">
        <f t="shared" si="12"/>
        <v>0</v>
      </c>
      <c r="K417" s="171"/>
      <c r="L417" s="134"/>
    </row>
    <row r="418" spans="1:12" s="136" customFormat="1" x14ac:dyDescent="0.25">
      <c r="A418" s="134"/>
      <c r="B418" s="135">
        <f t="shared" si="13"/>
        <v>526</v>
      </c>
      <c r="C418" s="210"/>
      <c r="D418" s="211"/>
      <c r="E418" s="211"/>
      <c r="F418" s="212"/>
      <c r="G418" s="213"/>
      <c r="H418" s="216"/>
      <c r="I418" s="216"/>
      <c r="J418" s="11">
        <f t="shared" si="12"/>
        <v>0</v>
      </c>
      <c r="K418" s="171"/>
      <c r="L418" s="134"/>
    </row>
    <row r="419" spans="1:12" s="136" customFormat="1" x14ac:dyDescent="0.25">
      <c r="A419" s="134"/>
      <c r="B419" s="135">
        <f t="shared" si="13"/>
        <v>527</v>
      </c>
      <c r="C419" s="210"/>
      <c r="D419" s="211"/>
      <c r="E419" s="211"/>
      <c r="F419" s="212"/>
      <c r="G419" s="213"/>
      <c r="H419" s="216"/>
      <c r="I419" s="216"/>
      <c r="J419" s="11">
        <f t="shared" si="12"/>
        <v>0</v>
      </c>
      <c r="K419" s="171"/>
      <c r="L419" s="134"/>
    </row>
    <row r="420" spans="1:12" s="136" customFormat="1" x14ac:dyDescent="0.25">
      <c r="A420" s="134"/>
      <c r="B420" s="135">
        <f t="shared" si="13"/>
        <v>528</v>
      </c>
      <c r="C420" s="210"/>
      <c r="D420" s="211"/>
      <c r="E420" s="211"/>
      <c r="F420" s="212"/>
      <c r="G420" s="213"/>
      <c r="H420" s="216"/>
      <c r="I420" s="216"/>
      <c r="J420" s="11">
        <f t="shared" si="12"/>
        <v>0</v>
      </c>
      <c r="K420" s="171"/>
      <c r="L420" s="134"/>
    </row>
    <row r="421" spans="1:12" s="136" customFormat="1" x14ac:dyDescent="0.25">
      <c r="A421" s="134"/>
      <c r="B421" s="135">
        <f t="shared" si="13"/>
        <v>529</v>
      </c>
      <c r="C421" s="210"/>
      <c r="D421" s="211"/>
      <c r="E421" s="211"/>
      <c r="F421" s="212"/>
      <c r="G421" s="213"/>
      <c r="H421" s="216"/>
      <c r="I421" s="216"/>
      <c r="J421" s="11">
        <f t="shared" si="12"/>
        <v>0</v>
      </c>
      <c r="K421" s="171"/>
      <c r="L421" s="134"/>
    </row>
    <row r="422" spans="1:12" s="136" customFormat="1" x14ac:dyDescent="0.25">
      <c r="A422" s="134"/>
      <c r="B422" s="135">
        <f t="shared" si="13"/>
        <v>530</v>
      </c>
      <c r="C422" s="210"/>
      <c r="D422" s="211"/>
      <c r="E422" s="211"/>
      <c r="F422" s="212"/>
      <c r="G422" s="213"/>
      <c r="H422" s="216"/>
      <c r="I422" s="216"/>
      <c r="J422" s="11">
        <f t="shared" si="12"/>
        <v>0</v>
      </c>
      <c r="K422" s="171"/>
      <c r="L422" s="134"/>
    </row>
    <row r="423" spans="1:12" s="136" customFormat="1" x14ac:dyDescent="0.25">
      <c r="A423" s="134"/>
      <c r="B423" s="135">
        <f t="shared" si="13"/>
        <v>531</v>
      </c>
      <c r="C423" s="210"/>
      <c r="D423" s="211"/>
      <c r="E423" s="211"/>
      <c r="F423" s="212"/>
      <c r="G423" s="213"/>
      <c r="H423" s="216"/>
      <c r="I423" s="216"/>
      <c r="J423" s="11">
        <f t="shared" si="12"/>
        <v>0</v>
      </c>
      <c r="K423" s="171"/>
      <c r="L423" s="134"/>
    </row>
    <row r="424" spans="1:12" s="136" customFormat="1" x14ac:dyDescent="0.25">
      <c r="A424" s="134"/>
      <c r="B424" s="135">
        <f t="shared" si="13"/>
        <v>532</v>
      </c>
      <c r="C424" s="210"/>
      <c r="D424" s="211"/>
      <c r="E424" s="211"/>
      <c r="F424" s="212"/>
      <c r="G424" s="213"/>
      <c r="H424" s="216"/>
      <c r="I424" s="216"/>
      <c r="J424" s="11">
        <f t="shared" si="12"/>
        <v>0</v>
      </c>
      <c r="K424" s="171"/>
      <c r="L424" s="134"/>
    </row>
    <row r="425" spans="1:12" s="136" customFormat="1" x14ac:dyDescent="0.25">
      <c r="A425" s="134"/>
      <c r="B425" s="135">
        <f t="shared" si="13"/>
        <v>533</v>
      </c>
      <c r="C425" s="210"/>
      <c r="D425" s="211"/>
      <c r="E425" s="211"/>
      <c r="F425" s="212"/>
      <c r="G425" s="213"/>
      <c r="H425" s="216"/>
      <c r="I425" s="216"/>
      <c r="J425" s="11">
        <f t="shared" si="12"/>
        <v>0</v>
      </c>
      <c r="K425" s="171"/>
      <c r="L425" s="134"/>
    </row>
    <row r="426" spans="1:12" s="136" customFormat="1" x14ac:dyDescent="0.25">
      <c r="A426" s="134"/>
      <c r="B426" s="135">
        <f t="shared" si="13"/>
        <v>534</v>
      </c>
      <c r="C426" s="210"/>
      <c r="D426" s="211"/>
      <c r="E426" s="211"/>
      <c r="F426" s="212"/>
      <c r="G426" s="213"/>
      <c r="H426" s="216"/>
      <c r="I426" s="216"/>
      <c r="J426" s="11">
        <f t="shared" si="12"/>
        <v>0</v>
      </c>
      <c r="K426" s="171"/>
      <c r="L426" s="134"/>
    </row>
    <row r="427" spans="1:12" s="136" customFormat="1" x14ac:dyDescent="0.25">
      <c r="A427" s="134"/>
      <c r="B427" s="135">
        <f t="shared" si="13"/>
        <v>535</v>
      </c>
      <c r="C427" s="210"/>
      <c r="D427" s="211"/>
      <c r="E427" s="211"/>
      <c r="F427" s="212"/>
      <c r="G427" s="213"/>
      <c r="H427" s="216"/>
      <c r="I427" s="216"/>
      <c r="J427" s="11">
        <f t="shared" si="12"/>
        <v>0</v>
      </c>
      <c r="K427" s="171"/>
      <c r="L427" s="134"/>
    </row>
    <row r="428" spans="1:12" s="136" customFormat="1" x14ac:dyDescent="0.25">
      <c r="A428" s="134"/>
      <c r="B428" s="135">
        <f t="shared" si="13"/>
        <v>536</v>
      </c>
      <c r="C428" s="210"/>
      <c r="D428" s="211"/>
      <c r="E428" s="211"/>
      <c r="F428" s="212"/>
      <c r="G428" s="213"/>
      <c r="H428" s="216"/>
      <c r="I428" s="216"/>
      <c r="J428" s="11">
        <f t="shared" si="12"/>
        <v>0</v>
      </c>
      <c r="K428" s="171"/>
      <c r="L428" s="134"/>
    </row>
    <row r="429" spans="1:12" s="136" customFormat="1" x14ac:dyDescent="0.25">
      <c r="A429" s="134"/>
      <c r="B429" s="135">
        <f t="shared" si="13"/>
        <v>537</v>
      </c>
      <c r="C429" s="210"/>
      <c r="D429" s="211"/>
      <c r="E429" s="211"/>
      <c r="F429" s="212"/>
      <c r="G429" s="213"/>
      <c r="H429" s="216"/>
      <c r="I429" s="216"/>
      <c r="J429" s="11">
        <f t="shared" si="12"/>
        <v>0</v>
      </c>
      <c r="K429" s="171"/>
      <c r="L429" s="134"/>
    </row>
    <row r="430" spans="1:12" s="136" customFormat="1" x14ac:dyDescent="0.25">
      <c r="A430" s="134"/>
      <c r="B430" s="135">
        <f t="shared" si="13"/>
        <v>538</v>
      </c>
      <c r="C430" s="210"/>
      <c r="D430" s="211"/>
      <c r="E430" s="211"/>
      <c r="F430" s="212"/>
      <c r="G430" s="213"/>
      <c r="H430" s="216"/>
      <c r="I430" s="216"/>
      <c r="J430" s="11">
        <f t="shared" si="12"/>
        <v>0</v>
      </c>
      <c r="K430" s="171"/>
      <c r="L430" s="134"/>
    </row>
    <row r="431" spans="1:12" s="136" customFormat="1" x14ac:dyDescent="0.25">
      <c r="A431" s="134"/>
      <c r="B431" s="135">
        <f t="shared" si="13"/>
        <v>539</v>
      </c>
      <c r="C431" s="210"/>
      <c r="D431" s="211"/>
      <c r="E431" s="211"/>
      <c r="F431" s="212"/>
      <c r="G431" s="213"/>
      <c r="H431" s="216"/>
      <c r="I431" s="216"/>
      <c r="J431" s="11">
        <f t="shared" si="12"/>
        <v>0</v>
      </c>
      <c r="K431" s="171"/>
      <c r="L431" s="134"/>
    </row>
    <row r="432" spans="1:12" s="136" customFormat="1" x14ac:dyDescent="0.25">
      <c r="A432" s="134"/>
      <c r="B432" s="135">
        <f t="shared" si="13"/>
        <v>540</v>
      </c>
      <c r="C432" s="210"/>
      <c r="D432" s="211"/>
      <c r="E432" s="211"/>
      <c r="F432" s="212"/>
      <c r="G432" s="213"/>
      <c r="H432" s="216"/>
      <c r="I432" s="216"/>
      <c r="J432" s="11">
        <f t="shared" si="12"/>
        <v>0</v>
      </c>
      <c r="K432" s="171"/>
      <c r="L432" s="134"/>
    </row>
    <row r="433" spans="1:12" s="136" customFormat="1" ht="15.75" x14ac:dyDescent="0.25">
      <c r="A433" s="134"/>
      <c r="B433" s="135"/>
      <c r="C433" s="137"/>
      <c r="D433" s="134"/>
      <c r="E433" s="138"/>
      <c r="F433" s="139"/>
      <c r="G433" s="140" t="str">
        <f>C391</f>
        <v>Maio</v>
      </c>
      <c r="H433" s="141">
        <f>SUM(H391:H432)</f>
        <v>0</v>
      </c>
      <c r="I433" s="141">
        <f>SUM(I391:I432)</f>
        <v>0</v>
      </c>
      <c r="J433" s="141">
        <f>SUM(J393:J432)</f>
        <v>0</v>
      </c>
      <c r="K433" s="142"/>
      <c r="L433" s="134"/>
    </row>
    <row r="434" spans="1:12" s="136" customFormat="1" x14ac:dyDescent="0.25">
      <c r="A434" s="134"/>
      <c r="B434" s="79"/>
      <c r="C434" s="107" t="s">
        <v>187</v>
      </c>
      <c r="D434" s="14"/>
      <c r="E434" s="14"/>
      <c r="F434" s="14"/>
      <c r="G434" s="14"/>
      <c r="H434" s="14"/>
      <c r="I434" s="14"/>
      <c r="J434" s="14"/>
      <c r="K434" s="23"/>
      <c r="L434" s="134"/>
    </row>
    <row r="435" spans="1:12" s="136" customFormat="1" x14ac:dyDescent="0.25">
      <c r="A435" s="134"/>
      <c r="B435" s="201"/>
      <c r="C435" s="349" t="s">
        <v>188</v>
      </c>
      <c r="D435" s="350"/>
      <c r="E435" s="350"/>
      <c r="F435" s="350"/>
      <c r="G435" s="350"/>
      <c r="H435" s="350"/>
      <c r="I435" s="350"/>
      <c r="J435" s="350"/>
      <c r="K435" s="351"/>
      <c r="L435" s="134"/>
    </row>
    <row r="436" spans="1:12" s="136" customFormat="1" x14ac:dyDescent="0.25">
      <c r="A436" s="134"/>
      <c r="B436" s="201"/>
      <c r="C436" s="202"/>
      <c r="D436" s="203"/>
      <c r="E436" s="203"/>
      <c r="F436" s="203"/>
      <c r="G436" s="203"/>
      <c r="H436" s="203"/>
      <c r="I436" s="203"/>
      <c r="J436" s="203"/>
      <c r="K436" s="204"/>
      <c r="L436" s="134"/>
    </row>
    <row r="437" spans="1:12" s="136" customFormat="1" ht="13.5" thickBot="1" x14ac:dyDescent="0.3">
      <c r="A437" s="134"/>
      <c r="B437" s="215"/>
      <c r="C437" s="352"/>
      <c r="D437" s="353"/>
      <c r="E437" s="353"/>
      <c r="F437" s="353"/>
      <c r="G437" s="353"/>
      <c r="H437" s="353"/>
      <c r="I437" s="353"/>
      <c r="J437" s="353"/>
      <c r="K437" s="354"/>
      <c r="L437" s="134"/>
    </row>
    <row r="438" spans="1:12" s="136" customFormat="1" ht="18.75" x14ac:dyDescent="0.25">
      <c r="A438" s="134"/>
      <c r="B438" s="125"/>
      <c r="C438" s="126" t="s">
        <v>144</v>
      </c>
      <c r="D438" s="126"/>
      <c r="E438" s="126"/>
      <c r="F438" s="126"/>
      <c r="G438" s="127"/>
      <c r="H438" s="126"/>
      <c r="I438" s="126"/>
      <c r="J438" s="126"/>
      <c r="K438" s="128"/>
      <c r="L438" s="134"/>
    </row>
    <row r="439" spans="1:12" s="136" customFormat="1" ht="25.5" x14ac:dyDescent="0.25">
      <c r="A439" s="134"/>
      <c r="B439" s="130" t="s">
        <v>165</v>
      </c>
      <c r="C439" s="131" t="s">
        <v>198</v>
      </c>
      <c r="D439" s="131" t="s">
        <v>8</v>
      </c>
      <c r="E439" s="131" t="s">
        <v>7</v>
      </c>
      <c r="F439" s="131" t="s">
        <v>199</v>
      </c>
      <c r="G439" s="131" t="s">
        <v>200</v>
      </c>
      <c r="H439" s="132" t="s">
        <v>201</v>
      </c>
      <c r="I439" s="131" t="s">
        <v>202</v>
      </c>
      <c r="J439" s="131" t="s">
        <v>203</v>
      </c>
      <c r="K439" s="133" t="s">
        <v>6</v>
      </c>
      <c r="L439" s="134"/>
    </row>
    <row r="440" spans="1:12" s="136" customFormat="1" x14ac:dyDescent="0.25">
      <c r="A440" s="134"/>
      <c r="B440" s="135">
        <v>601</v>
      </c>
      <c r="C440" s="210"/>
      <c r="D440" s="211"/>
      <c r="E440" s="211"/>
      <c r="F440" s="212"/>
      <c r="G440" s="213"/>
      <c r="H440" s="216"/>
      <c r="I440" s="216"/>
      <c r="J440" s="11">
        <f>SUM(H440:I440)</f>
        <v>0</v>
      </c>
      <c r="K440" s="171"/>
      <c r="L440" s="134"/>
    </row>
    <row r="441" spans="1:12" s="136" customFormat="1" x14ac:dyDescent="0.25">
      <c r="A441" s="134"/>
      <c r="B441" s="135">
        <f>B440+1</f>
        <v>602</v>
      </c>
      <c r="C441" s="210"/>
      <c r="D441" s="211"/>
      <c r="E441" s="211"/>
      <c r="F441" s="212"/>
      <c r="G441" s="213"/>
      <c r="H441" s="216"/>
      <c r="I441" s="216"/>
      <c r="J441" s="11">
        <f t="shared" ref="J441:J479" si="14">SUM(H441:I441)</f>
        <v>0</v>
      </c>
      <c r="K441" s="171"/>
      <c r="L441" s="134"/>
    </row>
    <row r="442" spans="1:12" s="136" customFormat="1" x14ac:dyDescent="0.25">
      <c r="A442" s="134"/>
      <c r="B442" s="135">
        <f t="shared" ref="B442:B479" si="15">B441+1</f>
        <v>603</v>
      </c>
      <c r="C442" s="210"/>
      <c r="D442" s="211"/>
      <c r="E442" s="211"/>
      <c r="F442" s="212"/>
      <c r="G442" s="213"/>
      <c r="H442" s="216"/>
      <c r="I442" s="216"/>
      <c r="J442" s="11">
        <f t="shared" si="14"/>
        <v>0</v>
      </c>
      <c r="K442" s="171"/>
      <c r="L442" s="134"/>
    </row>
    <row r="443" spans="1:12" s="136" customFormat="1" x14ac:dyDescent="0.25">
      <c r="A443" s="134"/>
      <c r="B443" s="135">
        <f t="shared" si="15"/>
        <v>604</v>
      </c>
      <c r="C443" s="210"/>
      <c r="D443" s="211"/>
      <c r="E443" s="211"/>
      <c r="F443" s="212"/>
      <c r="G443" s="213"/>
      <c r="H443" s="216"/>
      <c r="I443" s="216"/>
      <c r="J443" s="11">
        <f t="shared" si="14"/>
        <v>0</v>
      </c>
      <c r="K443" s="171"/>
      <c r="L443" s="134"/>
    </row>
    <row r="444" spans="1:12" s="136" customFormat="1" x14ac:dyDescent="0.25">
      <c r="A444" s="134"/>
      <c r="B444" s="135">
        <f t="shared" si="15"/>
        <v>605</v>
      </c>
      <c r="C444" s="210"/>
      <c r="D444" s="211"/>
      <c r="E444" s="211"/>
      <c r="F444" s="212"/>
      <c r="G444" s="213"/>
      <c r="H444" s="216"/>
      <c r="I444" s="216"/>
      <c r="J444" s="11">
        <f t="shared" si="14"/>
        <v>0</v>
      </c>
      <c r="K444" s="171"/>
      <c r="L444" s="134"/>
    </row>
    <row r="445" spans="1:12" s="136" customFormat="1" x14ac:dyDescent="0.25">
      <c r="A445" s="134"/>
      <c r="B445" s="135">
        <f t="shared" si="15"/>
        <v>606</v>
      </c>
      <c r="C445" s="210"/>
      <c r="D445" s="211"/>
      <c r="E445" s="211"/>
      <c r="F445" s="212"/>
      <c r="G445" s="213"/>
      <c r="H445" s="216"/>
      <c r="I445" s="216"/>
      <c r="J445" s="11">
        <f t="shared" si="14"/>
        <v>0</v>
      </c>
      <c r="K445" s="171"/>
      <c r="L445" s="134"/>
    </row>
    <row r="446" spans="1:12" s="136" customFormat="1" x14ac:dyDescent="0.25">
      <c r="A446" s="134"/>
      <c r="B446" s="135">
        <f t="shared" si="15"/>
        <v>607</v>
      </c>
      <c r="C446" s="210"/>
      <c r="D446" s="211"/>
      <c r="E446" s="211"/>
      <c r="F446" s="212"/>
      <c r="G446" s="213"/>
      <c r="H446" s="216"/>
      <c r="I446" s="216"/>
      <c r="J446" s="11">
        <f t="shared" si="14"/>
        <v>0</v>
      </c>
      <c r="K446" s="171"/>
      <c r="L446" s="134"/>
    </row>
    <row r="447" spans="1:12" s="136" customFormat="1" x14ac:dyDescent="0.25">
      <c r="A447" s="134"/>
      <c r="B447" s="135">
        <f t="shared" si="15"/>
        <v>608</v>
      </c>
      <c r="C447" s="210"/>
      <c r="D447" s="211"/>
      <c r="E447" s="211"/>
      <c r="F447" s="212"/>
      <c r="G447" s="213"/>
      <c r="H447" s="216"/>
      <c r="I447" s="216"/>
      <c r="J447" s="11">
        <f t="shared" si="14"/>
        <v>0</v>
      </c>
      <c r="K447" s="171"/>
      <c r="L447" s="134"/>
    </row>
    <row r="448" spans="1:12" s="136" customFormat="1" x14ac:dyDescent="0.25">
      <c r="A448" s="134"/>
      <c r="B448" s="135">
        <f t="shared" si="15"/>
        <v>609</v>
      </c>
      <c r="C448" s="210"/>
      <c r="D448" s="211"/>
      <c r="E448" s="211"/>
      <c r="F448" s="212"/>
      <c r="G448" s="213"/>
      <c r="H448" s="216"/>
      <c r="I448" s="216"/>
      <c r="J448" s="11">
        <f t="shared" si="14"/>
        <v>0</v>
      </c>
      <c r="K448" s="171"/>
      <c r="L448" s="134"/>
    </row>
    <row r="449" spans="1:12" s="136" customFormat="1" x14ac:dyDescent="0.25">
      <c r="A449" s="134"/>
      <c r="B449" s="135">
        <f t="shared" si="15"/>
        <v>610</v>
      </c>
      <c r="C449" s="210"/>
      <c r="D449" s="211"/>
      <c r="E449" s="211"/>
      <c r="F449" s="212"/>
      <c r="G449" s="213"/>
      <c r="H449" s="216"/>
      <c r="I449" s="216"/>
      <c r="J449" s="11">
        <f t="shared" si="14"/>
        <v>0</v>
      </c>
      <c r="K449" s="171"/>
      <c r="L449" s="134"/>
    </row>
    <row r="450" spans="1:12" s="136" customFormat="1" x14ac:dyDescent="0.25">
      <c r="A450" s="134"/>
      <c r="B450" s="135">
        <f t="shared" si="15"/>
        <v>611</v>
      </c>
      <c r="C450" s="210"/>
      <c r="D450" s="211"/>
      <c r="E450" s="211"/>
      <c r="F450" s="212"/>
      <c r="G450" s="213"/>
      <c r="H450" s="216"/>
      <c r="I450" s="216"/>
      <c r="J450" s="11">
        <f t="shared" si="14"/>
        <v>0</v>
      </c>
      <c r="K450" s="171"/>
      <c r="L450" s="134"/>
    </row>
    <row r="451" spans="1:12" s="136" customFormat="1" x14ac:dyDescent="0.25">
      <c r="A451" s="134"/>
      <c r="B451" s="135">
        <f t="shared" si="15"/>
        <v>612</v>
      </c>
      <c r="C451" s="210"/>
      <c r="D451" s="211"/>
      <c r="E451" s="211"/>
      <c r="F451" s="212"/>
      <c r="G451" s="213"/>
      <c r="H451" s="216"/>
      <c r="I451" s="216"/>
      <c r="J451" s="11">
        <f t="shared" si="14"/>
        <v>0</v>
      </c>
      <c r="K451" s="171"/>
      <c r="L451" s="134"/>
    </row>
    <row r="452" spans="1:12" s="136" customFormat="1" x14ac:dyDescent="0.25">
      <c r="A452" s="134"/>
      <c r="B452" s="135">
        <f t="shared" si="15"/>
        <v>613</v>
      </c>
      <c r="C452" s="210"/>
      <c r="D452" s="211"/>
      <c r="E452" s="211"/>
      <c r="F452" s="212"/>
      <c r="G452" s="213"/>
      <c r="H452" s="216"/>
      <c r="I452" s="216"/>
      <c r="J452" s="11">
        <f t="shared" si="14"/>
        <v>0</v>
      </c>
      <c r="K452" s="171"/>
      <c r="L452" s="134"/>
    </row>
    <row r="453" spans="1:12" s="136" customFormat="1" x14ac:dyDescent="0.25">
      <c r="A453" s="134"/>
      <c r="B453" s="135">
        <f t="shared" si="15"/>
        <v>614</v>
      </c>
      <c r="C453" s="210"/>
      <c r="D453" s="211"/>
      <c r="E453" s="211"/>
      <c r="F453" s="212"/>
      <c r="G453" s="213"/>
      <c r="H453" s="216"/>
      <c r="I453" s="216"/>
      <c r="J453" s="11">
        <f t="shared" si="14"/>
        <v>0</v>
      </c>
      <c r="K453" s="171"/>
      <c r="L453" s="134"/>
    </row>
    <row r="454" spans="1:12" s="136" customFormat="1" x14ac:dyDescent="0.25">
      <c r="A454" s="134"/>
      <c r="B454" s="135">
        <f t="shared" si="15"/>
        <v>615</v>
      </c>
      <c r="C454" s="210"/>
      <c r="D454" s="211"/>
      <c r="E454" s="211"/>
      <c r="F454" s="212"/>
      <c r="G454" s="213"/>
      <c r="H454" s="216"/>
      <c r="I454" s="216"/>
      <c r="J454" s="11">
        <f t="shared" si="14"/>
        <v>0</v>
      </c>
      <c r="K454" s="171"/>
      <c r="L454" s="134"/>
    </row>
    <row r="455" spans="1:12" s="136" customFormat="1" x14ac:dyDescent="0.25">
      <c r="A455" s="134"/>
      <c r="B455" s="135">
        <f t="shared" si="15"/>
        <v>616</v>
      </c>
      <c r="C455" s="210"/>
      <c r="D455" s="211"/>
      <c r="E455" s="211"/>
      <c r="F455" s="212"/>
      <c r="G455" s="213"/>
      <c r="H455" s="216"/>
      <c r="I455" s="216"/>
      <c r="J455" s="11">
        <f t="shared" si="14"/>
        <v>0</v>
      </c>
      <c r="K455" s="171"/>
      <c r="L455" s="134"/>
    </row>
    <row r="456" spans="1:12" s="136" customFormat="1" x14ac:dyDescent="0.25">
      <c r="A456" s="134"/>
      <c r="B456" s="135">
        <f t="shared" si="15"/>
        <v>617</v>
      </c>
      <c r="C456" s="210"/>
      <c r="D456" s="211"/>
      <c r="E456" s="211"/>
      <c r="F456" s="212"/>
      <c r="G456" s="213"/>
      <c r="H456" s="216"/>
      <c r="I456" s="216"/>
      <c r="J456" s="11">
        <f t="shared" si="14"/>
        <v>0</v>
      </c>
      <c r="K456" s="171"/>
      <c r="L456" s="134"/>
    </row>
    <row r="457" spans="1:12" s="136" customFormat="1" x14ac:dyDescent="0.25">
      <c r="A457" s="134"/>
      <c r="B457" s="135">
        <f t="shared" si="15"/>
        <v>618</v>
      </c>
      <c r="C457" s="210"/>
      <c r="D457" s="211"/>
      <c r="E457" s="211"/>
      <c r="F457" s="212"/>
      <c r="G457" s="213"/>
      <c r="H457" s="216"/>
      <c r="I457" s="216"/>
      <c r="J457" s="11">
        <f t="shared" si="14"/>
        <v>0</v>
      </c>
      <c r="K457" s="171"/>
      <c r="L457" s="134"/>
    </row>
    <row r="458" spans="1:12" s="136" customFormat="1" x14ac:dyDescent="0.25">
      <c r="A458" s="134"/>
      <c r="B458" s="135">
        <f t="shared" si="15"/>
        <v>619</v>
      </c>
      <c r="C458" s="210"/>
      <c r="D458" s="211"/>
      <c r="E458" s="211"/>
      <c r="F458" s="212"/>
      <c r="G458" s="213"/>
      <c r="H458" s="216"/>
      <c r="I458" s="216"/>
      <c r="J458" s="11">
        <f t="shared" si="14"/>
        <v>0</v>
      </c>
      <c r="K458" s="171"/>
      <c r="L458" s="134"/>
    </row>
    <row r="459" spans="1:12" s="136" customFormat="1" x14ac:dyDescent="0.25">
      <c r="A459" s="134"/>
      <c r="B459" s="135">
        <f t="shared" si="15"/>
        <v>620</v>
      </c>
      <c r="C459" s="210"/>
      <c r="D459" s="211"/>
      <c r="E459" s="211"/>
      <c r="F459" s="212"/>
      <c r="G459" s="213"/>
      <c r="H459" s="216"/>
      <c r="I459" s="216"/>
      <c r="J459" s="11">
        <f t="shared" si="14"/>
        <v>0</v>
      </c>
      <c r="K459" s="171"/>
      <c r="L459" s="134"/>
    </row>
    <row r="460" spans="1:12" s="136" customFormat="1" x14ac:dyDescent="0.25">
      <c r="A460" s="134"/>
      <c r="B460" s="135">
        <f t="shared" si="15"/>
        <v>621</v>
      </c>
      <c r="C460" s="210"/>
      <c r="D460" s="211"/>
      <c r="E460" s="211"/>
      <c r="F460" s="212"/>
      <c r="G460" s="213"/>
      <c r="H460" s="216"/>
      <c r="I460" s="216"/>
      <c r="J460" s="11">
        <f t="shared" si="14"/>
        <v>0</v>
      </c>
      <c r="K460" s="171"/>
      <c r="L460" s="134"/>
    </row>
    <row r="461" spans="1:12" s="136" customFormat="1" x14ac:dyDescent="0.25">
      <c r="A461" s="134"/>
      <c r="B461" s="135">
        <f t="shared" si="15"/>
        <v>622</v>
      </c>
      <c r="C461" s="210"/>
      <c r="D461" s="211"/>
      <c r="E461" s="211"/>
      <c r="F461" s="212"/>
      <c r="G461" s="213"/>
      <c r="H461" s="216"/>
      <c r="I461" s="216"/>
      <c r="J461" s="11">
        <f t="shared" si="14"/>
        <v>0</v>
      </c>
      <c r="K461" s="171"/>
      <c r="L461" s="134"/>
    </row>
    <row r="462" spans="1:12" s="136" customFormat="1" x14ac:dyDescent="0.25">
      <c r="A462" s="134"/>
      <c r="B462" s="135">
        <f t="shared" si="15"/>
        <v>623</v>
      </c>
      <c r="C462" s="210"/>
      <c r="D462" s="211"/>
      <c r="E462" s="211"/>
      <c r="F462" s="212"/>
      <c r="G462" s="213"/>
      <c r="H462" s="216"/>
      <c r="I462" s="216"/>
      <c r="J462" s="11">
        <f t="shared" si="14"/>
        <v>0</v>
      </c>
      <c r="K462" s="171"/>
      <c r="L462" s="134"/>
    </row>
    <row r="463" spans="1:12" s="136" customFormat="1" x14ac:dyDescent="0.25">
      <c r="A463" s="134"/>
      <c r="B463" s="135">
        <f t="shared" si="15"/>
        <v>624</v>
      </c>
      <c r="C463" s="210"/>
      <c r="D463" s="211"/>
      <c r="E463" s="211"/>
      <c r="F463" s="212"/>
      <c r="G463" s="213"/>
      <c r="H463" s="216"/>
      <c r="I463" s="216"/>
      <c r="J463" s="11">
        <f t="shared" si="14"/>
        <v>0</v>
      </c>
      <c r="K463" s="171"/>
      <c r="L463" s="134"/>
    </row>
    <row r="464" spans="1:12" s="136" customFormat="1" x14ac:dyDescent="0.25">
      <c r="A464" s="134"/>
      <c r="B464" s="135">
        <f t="shared" si="15"/>
        <v>625</v>
      </c>
      <c r="C464" s="210"/>
      <c r="D464" s="211"/>
      <c r="E464" s="211"/>
      <c r="F464" s="212"/>
      <c r="G464" s="213"/>
      <c r="H464" s="216"/>
      <c r="I464" s="216"/>
      <c r="J464" s="11">
        <f t="shared" si="14"/>
        <v>0</v>
      </c>
      <c r="K464" s="171"/>
      <c r="L464" s="134"/>
    </row>
    <row r="465" spans="1:12" s="136" customFormat="1" x14ac:dyDescent="0.25">
      <c r="A465" s="134"/>
      <c r="B465" s="135">
        <f t="shared" si="15"/>
        <v>626</v>
      </c>
      <c r="C465" s="210"/>
      <c r="D465" s="211"/>
      <c r="E465" s="211"/>
      <c r="F465" s="212"/>
      <c r="G465" s="213"/>
      <c r="H465" s="216"/>
      <c r="I465" s="216"/>
      <c r="J465" s="11">
        <f t="shared" si="14"/>
        <v>0</v>
      </c>
      <c r="K465" s="171"/>
      <c r="L465" s="134"/>
    </row>
    <row r="466" spans="1:12" s="136" customFormat="1" x14ac:dyDescent="0.25">
      <c r="A466" s="134"/>
      <c r="B466" s="135">
        <f t="shared" si="15"/>
        <v>627</v>
      </c>
      <c r="C466" s="210"/>
      <c r="D466" s="211"/>
      <c r="E466" s="211"/>
      <c r="F466" s="212"/>
      <c r="G466" s="213"/>
      <c r="H466" s="216"/>
      <c r="I466" s="216"/>
      <c r="J466" s="11">
        <f t="shared" si="14"/>
        <v>0</v>
      </c>
      <c r="K466" s="171"/>
      <c r="L466" s="134"/>
    </row>
    <row r="467" spans="1:12" s="136" customFormat="1" x14ac:dyDescent="0.25">
      <c r="A467" s="134"/>
      <c r="B467" s="135">
        <f t="shared" si="15"/>
        <v>628</v>
      </c>
      <c r="C467" s="210"/>
      <c r="D467" s="211"/>
      <c r="E467" s="211"/>
      <c r="F467" s="212"/>
      <c r="G467" s="213"/>
      <c r="H467" s="216"/>
      <c r="I467" s="216"/>
      <c r="J467" s="11">
        <f t="shared" si="14"/>
        <v>0</v>
      </c>
      <c r="K467" s="171"/>
      <c r="L467" s="134"/>
    </row>
    <row r="468" spans="1:12" s="136" customFormat="1" x14ac:dyDescent="0.25">
      <c r="A468" s="134"/>
      <c r="B468" s="135">
        <f t="shared" si="15"/>
        <v>629</v>
      </c>
      <c r="C468" s="210"/>
      <c r="D468" s="211"/>
      <c r="E468" s="211"/>
      <c r="F468" s="212"/>
      <c r="G468" s="213"/>
      <c r="H468" s="216"/>
      <c r="I468" s="216"/>
      <c r="J468" s="11">
        <f t="shared" si="14"/>
        <v>0</v>
      </c>
      <c r="K468" s="171"/>
      <c r="L468" s="134"/>
    </row>
    <row r="469" spans="1:12" s="136" customFormat="1" x14ac:dyDescent="0.25">
      <c r="A469" s="134"/>
      <c r="B469" s="135">
        <f t="shared" si="15"/>
        <v>630</v>
      </c>
      <c r="C469" s="210"/>
      <c r="D469" s="211"/>
      <c r="E469" s="211"/>
      <c r="F469" s="212"/>
      <c r="G469" s="213"/>
      <c r="H469" s="216"/>
      <c r="I469" s="216"/>
      <c r="J469" s="11">
        <f t="shared" si="14"/>
        <v>0</v>
      </c>
      <c r="K469" s="171"/>
      <c r="L469" s="134"/>
    </row>
    <row r="470" spans="1:12" s="136" customFormat="1" x14ac:dyDescent="0.25">
      <c r="A470" s="134"/>
      <c r="B470" s="135">
        <f t="shared" si="15"/>
        <v>631</v>
      </c>
      <c r="C470" s="210"/>
      <c r="D470" s="211"/>
      <c r="E470" s="211"/>
      <c r="F470" s="212"/>
      <c r="G470" s="213"/>
      <c r="H470" s="216"/>
      <c r="I470" s="216"/>
      <c r="J470" s="11">
        <f t="shared" si="14"/>
        <v>0</v>
      </c>
      <c r="K470" s="171"/>
      <c r="L470" s="134"/>
    </row>
    <row r="471" spans="1:12" s="136" customFormat="1" x14ac:dyDescent="0.25">
      <c r="A471" s="134"/>
      <c r="B471" s="135">
        <f t="shared" si="15"/>
        <v>632</v>
      </c>
      <c r="C471" s="210"/>
      <c r="D471" s="211"/>
      <c r="E471" s="211"/>
      <c r="F471" s="212"/>
      <c r="G471" s="213"/>
      <c r="H471" s="216"/>
      <c r="I471" s="216"/>
      <c r="J471" s="11">
        <f t="shared" si="14"/>
        <v>0</v>
      </c>
      <c r="K471" s="171"/>
      <c r="L471" s="134"/>
    </row>
    <row r="472" spans="1:12" s="136" customFormat="1" x14ac:dyDescent="0.25">
      <c r="A472" s="134"/>
      <c r="B472" s="135">
        <f t="shared" si="15"/>
        <v>633</v>
      </c>
      <c r="C472" s="210"/>
      <c r="D472" s="211"/>
      <c r="E472" s="211"/>
      <c r="F472" s="212"/>
      <c r="G472" s="213"/>
      <c r="H472" s="216"/>
      <c r="I472" s="216"/>
      <c r="J472" s="11">
        <f t="shared" si="14"/>
        <v>0</v>
      </c>
      <c r="K472" s="171"/>
      <c r="L472" s="134"/>
    </row>
    <row r="473" spans="1:12" s="136" customFormat="1" x14ac:dyDescent="0.25">
      <c r="A473" s="134"/>
      <c r="B473" s="135">
        <f t="shared" si="15"/>
        <v>634</v>
      </c>
      <c r="C473" s="210"/>
      <c r="D473" s="211"/>
      <c r="E473" s="211"/>
      <c r="F473" s="212"/>
      <c r="G473" s="213"/>
      <c r="H473" s="216"/>
      <c r="I473" s="216"/>
      <c r="J473" s="11">
        <f t="shared" si="14"/>
        <v>0</v>
      </c>
      <c r="K473" s="171"/>
      <c r="L473" s="134"/>
    </row>
    <row r="474" spans="1:12" s="136" customFormat="1" x14ac:dyDescent="0.25">
      <c r="A474" s="134"/>
      <c r="B474" s="135">
        <f t="shared" si="15"/>
        <v>635</v>
      </c>
      <c r="C474" s="210"/>
      <c r="D474" s="211"/>
      <c r="E474" s="211"/>
      <c r="F474" s="212"/>
      <c r="G474" s="213"/>
      <c r="H474" s="216"/>
      <c r="I474" s="216"/>
      <c r="J474" s="11">
        <f t="shared" si="14"/>
        <v>0</v>
      </c>
      <c r="K474" s="171"/>
      <c r="L474" s="134"/>
    </row>
    <row r="475" spans="1:12" s="136" customFormat="1" x14ac:dyDescent="0.25">
      <c r="A475" s="134"/>
      <c r="B475" s="135">
        <f t="shared" si="15"/>
        <v>636</v>
      </c>
      <c r="C475" s="210"/>
      <c r="D475" s="211"/>
      <c r="E475" s="211"/>
      <c r="F475" s="212"/>
      <c r="G475" s="213"/>
      <c r="H475" s="216"/>
      <c r="I475" s="216"/>
      <c r="J475" s="11">
        <f t="shared" si="14"/>
        <v>0</v>
      </c>
      <c r="K475" s="171"/>
      <c r="L475" s="134"/>
    </row>
    <row r="476" spans="1:12" s="136" customFormat="1" x14ac:dyDescent="0.25">
      <c r="A476" s="134"/>
      <c r="B476" s="135">
        <f t="shared" si="15"/>
        <v>637</v>
      </c>
      <c r="C476" s="210"/>
      <c r="D476" s="211"/>
      <c r="E476" s="211"/>
      <c r="F476" s="212"/>
      <c r="G476" s="213"/>
      <c r="H476" s="216"/>
      <c r="I476" s="216"/>
      <c r="J476" s="11">
        <f t="shared" si="14"/>
        <v>0</v>
      </c>
      <c r="K476" s="171"/>
      <c r="L476" s="134"/>
    </row>
    <row r="477" spans="1:12" s="136" customFormat="1" x14ac:dyDescent="0.25">
      <c r="A477" s="134"/>
      <c r="B477" s="135">
        <f t="shared" si="15"/>
        <v>638</v>
      </c>
      <c r="C477" s="210"/>
      <c r="D477" s="211"/>
      <c r="E477" s="211"/>
      <c r="F477" s="212"/>
      <c r="G477" s="213"/>
      <c r="H477" s="216"/>
      <c r="I477" s="216"/>
      <c r="J477" s="11">
        <f t="shared" si="14"/>
        <v>0</v>
      </c>
      <c r="K477" s="171"/>
      <c r="L477" s="134"/>
    </row>
    <row r="478" spans="1:12" s="136" customFormat="1" x14ac:dyDescent="0.25">
      <c r="A478" s="134"/>
      <c r="B478" s="135">
        <f t="shared" si="15"/>
        <v>639</v>
      </c>
      <c r="C478" s="210"/>
      <c r="D478" s="211"/>
      <c r="E478" s="211"/>
      <c r="F478" s="212"/>
      <c r="G478" s="213"/>
      <c r="H478" s="216"/>
      <c r="I478" s="216"/>
      <c r="J478" s="11">
        <f t="shared" si="14"/>
        <v>0</v>
      </c>
      <c r="K478" s="171"/>
      <c r="L478" s="134"/>
    </row>
    <row r="479" spans="1:12" s="136" customFormat="1" x14ac:dyDescent="0.25">
      <c r="A479" s="134"/>
      <c r="B479" s="135">
        <f t="shared" si="15"/>
        <v>640</v>
      </c>
      <c r="C479" s="210"/>
      <c r="D479" s="211"/>
      <c r="E479" s="211"/>
      <c r="F479" s="212"/>
      <c r="G479" s="213"/>
      <c r="H479" s="216"/>
      <c r="I479" s="216"/>
      <c r="J479" s="11">
        <f t="shared" si="14"/>
        <v>0</v>
      </c>
      <c r="K479" s="171"/>
      <c r="L479" s="134"/>
    </row>
    <row r="480" spans="1:12" s="136" customFormat="1" ht="15.75" x14ac:dyDescent="0.25">
      <c r="A480" s="134"/>
      <c r="B480" s="135"/>
      <c r="C480" s="137"/>
      <c r="D480" s="134"/>
      <c r="E480" s="138"/>
      <c r="F480" s="139"/>
      <c r="G480" s="140" t="str">
        <f>C438</f>
        <v>Junho</v>
      </c>
      <c r="H480" s="141">
        <f>SUM(H438:H479)</f>
        <v>0</v>
      </c>
      <c r="I480" s="141">
        <f>SUM(I438:I479)</f>
        <v>0</v>
      </c>
      <c r="J480" s="141">
        <f>SUM(J440:J479)</f>
        <v>0</v>
      </c>
      <c r="K480" s="142"/>
      <c r="L480" s="134"/>
    </row>
    <row r="481" spans="1:12" s="136" customFormat="1" ht="15.75" x14ac:dyDescent="0.25">
      <c r="A481" s="134"/>
      <c r="B481" s="143"/>
      <c r="C481" s="144"/>
      <c r="D481" s="145"/>
      <c r="E481" s="146"/>
      <c r="F481" s="147"/>
      <c r="G481" s="148" t="s">
        <v>21</v>
      </c>
      <c r="H481" s="149">
        <f>SUM(H386,H433,H480)</f>
        <v>0</v>
      </c>
      <c r="I481" s="149">
        <f>SUM(I386,I433,I480)</f>
        <v>0</v>
      </c>
      <c r="J481" s="149">
        <f>SUM(J386,J433,J480)</f>
        <v>0</v>
      </c>
      <c r="K481" s="150"/>
      <c r="L481" s="134"/>
    </row>
    <row r="482" spans="1:12" s="136" customFormat="1" ht="15.75" x14ac:dyDescent="0.25">
      <c r="A482" s="134"/>
      <c r="B482" s="151"/>
      <c r="C482" s="152"/>
      <c r="D482" s="153"/>
      <c r="E482" s="154"/>
      <c r="F482" s="155"/>
      <c r="G482" s="156" t="s">
        <v>146</v>
      </c>
      <c r="H482" s="157">
        <f>SUM(H339,H481)</f>
        <v>0</v>
      </c>
      <c r="I482" s="157">
        <f>SUM(I339,I481)</f>
        <v>0</v>
      </c>
      <c r="J482" s="157">
        <f>SUM(J339,J481)</f>
        <v>0</v>
      </c>
      <c r="K482" s="158"/>
      <c r="L482" s="134"/>
    </row>
    <row r="483" spans="1:12" s="136" customFormat="1" x14ac:dyDescent="0.25">
      <c r="A483" s="134"/>
      <c r="B483" s="79"/>
      <c r="C483" s="107" t="s">
        <v>187</v>
      </c>
      <c r="D483" s="14"/>
      <c r="E483" s="14"/>
      <c r="F483" s="14"/>
      <c r="G483" s="14"/>
      <c r="H483" s="14"/>
      <c r="I483" s="14"/>
      <c r="J483" s="14"/>
      <c r="K483" s="23"/>
      <c r="L483" s="134"/>
    </row>
    <row r="484" spans="1:12" s="136" customFormat="1" x14ac:dyDescent="0.25">
      <c r="A484" s="134"/>
      <c r="B484" s="201"/>
      <c r="C484" s="349" t="s">
        <v>188</v>
      </c>
      <c r="D484" s="350"/>
      <c r="E484" s="350"/>
      <c r="F484" s="350"/>
      <c r="G484" s="350"/>
      <c r="H484" s="350"/>
      <c r="I484" s="350"/>
      <c r="J484" s="350"/>
      <c r="K484" s="351"/>
      <c r="L484" s="134"/>
    </row>
    <row r="485" spans="1:12" s="136" customFormat="1" x14ac:dyDescent="0.25">
      <c r="A485" s="134"/>
      <c r="B485" s="201"/>
      <c r="C485" s="202"/>
      <c r="D485" s="203"/>
      <c r="E485" s="203"/>
      <c r="F485" s="203"/>
      <c r="G485" s="203"/>
      <c r="H485" s="203"/>
      <c r="I485" s="203"/>
      <c r="J485" s="203"/>
      <c r="K485" s="204"/>
      <c r="L485" s="134"/>
    </row>
    <row r="486" spans="1:12" s="136" customFormat="1" ht="13.5" thickBot="1" x14ac:dyDescent="0.3">
      <c r="A486" s="134"/>
      <c r="B486" s="215"/>
      <c r="C486" s="352"/>
      <c r="D486" s="353"/>
      <c r="E486" s="353"/>
      <c r="F486" s="353"/>
      <c r="G486" s="353"/>
      <c r="H486" s="353"/>
      <c r="I486" s="353"/>
      <c r="J486" s="353"/>
      <c r="K486" s="354"/>
      <c r="L486" s="134"/>
    </row>
    <row r="487" spans="1:12" s="129" customFormat="1" ht="18.75" x14ac:dyDescent="0.25">
      <c r="A487" s="134"/>
      <c r="B487" s="125"/>
      <c r="C487" s="126" t="s">
        <v>145</v>
      </c>
      <c r="D487" s="126"/>
      <c r="E487" s="126"/>
      <c r="F487" s="126"/>
      <c r="G487" s="127"/>
      <c r="H487" s="126"/>
      <c r="I487" s="126"/>
      <c r="J487" s="126"/>
      <c r="K487" s="128"/>
      <c r="L487" s="134"/>
    </row>
    <row r="488" spans="1:12" s="129" customFormat="1" ht="25.5" x14ac:dyDescent="0.25">
      <c r="A488" s="251"/>
      <c r="B488" s="130" t="s">
        <v>165</v>
      </c>
      <c r="C488" s="131" t="s">
        <v>198</v>
      </c>
      <c r="D488" s="131" t="s">
        <v>8</v>
      </c>
      <c r="E488" s="131" t="s">
        <v>7</v>
      </c>
      <c r="F488" s="131" t="s">
        <v>199</v>
      </c>
      <c r="G488" s="131" t="s">
        <v>200</v>
      </c>
      <c r="H488" s="132" t="s">
        <v>201</v>
      </c>
      <c r="I488" s="131" t="s">
        <v>202</v>
      </c>
      <c r="J488" s="131" t="s">
        <v>203</v>
      </c>
      <c r="K488" s="133" t="s">
        <v>6</v>
      </c>
      <c r="L488" s="251"/>
    </row>
    <row r="489" spans="1:12" s="136" customFormat="1" x14ac:dyDescent="0.25">
      <c r="A489" s="134"/>
      <c r="B489" s="135">
        <v>701</v>
      </c>
      <c r="C489" s="210"/>
      <c r="D489" s="211"/>
      <c r="E489" s="211"/>
      <c r="F489" s="212"/>
      <c r="G489" s="213"/>
      <c r="H489" s="216"/>
      <c r="I489" s="216"/>
      <c r="J489" s="11">
        <f>SUM(H489:I489)</f>
        <v>0</v>
      </c>
      <c r="K489" s="171"/>
      <c r="L489" s="134"/>
    </row>
    <row r="490" spans="1:12" s="136" customFormat="1" x14ac:dyDescent="0.25">
      <c r="A490" s="134"/>
      <c r="B490" s="135">
        <f>B489+1</f>
        <v>702</v>
      </c>
      <c r="C490" s="210"/>
      <c r="D490" s="211"/>
      <c r="E490" s="211"/>
      <c r="F490" s="212"/>
      <c r="G490" s="213"/>
      <c r="H490" s="216"/>
      <c r="I490" s="216"/>
      <c r="J490" s="11">
        <f t="shared" ref="J490:J528" si="16">SUM(H490:I490)</f>
        <v>0</v>
      </c>
      <c r="K490" s="171"/>
      <c r="L490" s="134"/>
    </row>
    <row r="491" spans="1:12" s="136" customFormat="1" x14ac:dyDescent="0.25">
      <c r="A491" s="134"/>
      <c r="B491" s="135">
        <f t="shared" ref="B491:B528" si="17">B490+1</f>
        <v>703</v>
      </c>
      <c r="C491" s="210"/>
      <c r="D491" s="211"/>
      <c r="E491" s="211"/>
      <c r="F491" s="212"/>
      <c r="G491" s="213"/>
      <c r="H491" s="216"/>
      <c r="I491" s="216"/>
      <c r="J491" s="11">
        <f t="shared" si="16"/>
        <v>0</v>
      </c>
      <c r="K491" s="171"/>
      <c r="L491" s="134"/>
    </row>
    <row r="492" spans="1:12" s="136" customFormat="1" x14ac:dyDescent="0.25">
      <c r="A492" s="134"/>
      <c r="B492" s="135">
        <f t="shared" si="17"/>
        <v>704</v>
      </c>
      <c r="C492" s="210"/>
      <c r="D492" s="211"/>
      <c r="E492" s="211"/>
      <c r="F492" s="212"/>
      <c r="G492" s="213"/>
      <c r="H492" s="216"/>
      <c r="I492" s="216"/>
      <c r="J492" s="11">
        <f t="shared" si="16"/>
        <v>0</v>
      </c>
      <c r="K492" s="171"/>
      <c r="L492" s="134"/>
    </row>
    <row r="493" spans="1:12" s="136" customFormat="1" x14ac:dyDescent="0.25">
      <c r="A493" s="134"/>
      <c r="B493" s="135">
        <f t="shared" si="17"/>
        <v>705</v>
      </c>
      <c r="C493" s="210"/>
      <c r="D493" s="211"/>
      <c r="E493" s="211"/>
      <c r="F493" s="212"/>
      <c r="G493" s="213"/>
      <c r="H493" s="216"/>
      <c r="I493" s="216"/>
      <c r="J493" s="11">
        <f t="shared" si="16"/>
        <v>0</v>
      </c>
      <c r="K493" s="171"/>
      <c r="L493" s="134"/>
    </row>
    <row r="494" spans="1:12" s="136" customFormat="1" x14ac:dyDescent="0.25">
      <c r="A494" s="134"/>
      <c r="B494" s="135">
        <f t="shared" si="17"/>
        <v>706</v>
      </c>
      <c r="C494" s="210"/>
      <c r="D494" s="211"/>
      <c r="E494" s="211"/>
      <c r="F494" s="212"/>
      <c r="G494" s="213"/>
      <c r="H494" s="216"/>
      <c r="I494" s="216"/>
      <c r="J494" s="11">
        <f t="shared" si="16"/>
        <v>0</v>
      </c>
      <c r="K494" s="171"/>
      <c r="L494" s="134"/>
    </row>
    <row r="495" spans="1:12" s="136" customFormat="1" x14ac:dyDescent="0.25">
      <c r="A495" s="134"/>
      <c r="B495" s="135">
        <f t="shared" si="17"/>
        <v>707</v>
      </c>
      <c r="C495" s="210"/>
      <c r="D495" s="211"/>
      <c r="E495" s="211"/>
      <c r="F495" s="212"/>
      <c r="G495" s="213"/>
      <c r="H495" s="216"/>
      <c r="I495" s="216"/>
      <c r="J495" s="11">
        <f t="shared" si="16"/>
        <v>0</v>
      </c>
      <c r="K495" s="171"/>
      <c r="L495" s="134"/>
    </row>
    <row r="496" spans="1:12" s="136" customFormat="1" x14ac:dyDescent="0.25">
      <c r="A496" s="134"/>
      <c r="B496" s="135">
        <f t="shared" si="17"/>
        <v>708</v>
      </c>
      <c r="C496" s="210"/>
      <c r="D496" s="211"/>
      <c r="E496" s="211"/>
      <c r="F496" s="212"/>
      <c r="G496" s="213"/>
      <c r="H496" s="216"/>
      <c r="I496" s="216"/>
      <c r="J496" s="11">
        <f t="shared" si="16"/>
        <v>0</v>
      </c>
      <c r="K496" s="171"/>
      <c r="L496" s="134"/>
    </row>
    <row r="497" spans="1:12" s="136" customFormat="1" x14ac:dyDescent="0.25">
      <c r="A497" s="134"/>
      <c r="B497" s="135">
        <f t="shared" si="17"/>
        <v>709</v>
      </c>
      <c r="C497" s="210"/>
      <c r="D497" s="211"/>
      <c r="E497" s="211"/>
      <c r="F497" s="212"/>
      <c r="G497" s="213"/>
      <c r="H497" s="216"/>
      <c r="I497" s="216"/>
      <c r="J497" s="11">
        <f t="shared" si="16"/>
        <v>0</v>
      </c>
      <c r="K497" s="171"/>
      <c r="L497" s="134"/>
    </row>
    <row r="498" spans="1:12" s="136" customFormat="1" x14ac:dyDescent="0.25">
      <c r="A498" s="134"/>
      <c r="B498" s="135">
        <f t="shared" si="17"/>
        <v>710</v>
      </c>
      <c r="C498" s="210"/>
      <c r="D498" s="211"/>
      <c r="E498" s="211"/>
      <c r="F498" s="212"/>
      <c r="G498" s="213"/>
      <c r="H498" s="216"/>
      <c r="I498" s="216"/>
      <c r="J498" s="11">
        <f t="shared" si="16"/>
        <v>0</v>
      </c>
      <c r="K498" s="171"/>
      <c r="L498" s="134"/>
    </row>
    <row r="499" spans="1:12" s="136" customFormat="1" x14ac:dyDescent="0.25">
      <c r="A499" s="134"/>
      <c r="B499" s="135">
        <f t="shared" si="17"/>
        <v>711</v>
      </c>
      <c r="C499" s="210"/>
      <c r="D499" s="211"/>
      <c r="E499" s="211"/>
      <c r="F499" s="212"/>
      <c r="G499" s="213"/>
      <c r="H499" s="216"/>
      <c r="I499" s="216"/>
      <c r="J499" s="11">
        <f t="shared" si="16"/>
        <v>0</v>
      </c>
      <c r="K499" s="171"/>
      <c r="L499" s="134"/>
    </row>
    <row r="500" spans="1:12" s="136" customFormat="1" x14ac:dyDescent="0.25">
      <c r="A500" s="134"/>
      <c r="B500" s="135">
        <f t="shared" si="17"/>
        <v>712</v>
      </c>
      <c r="C500" s="210"/>
      <c r="D500" s="211"/>
      <c r="E500" s="211"/>
      <c r="F500" s="212"/>
      <c r="G500" s="213"/>
      <c r="H500" s="216"/>
      <c r="I500" s="216"/>
      <c r="J500" s="11">
        <f t="shared" si="16"/>
        <v>0</v>
      </c>
      <c r="K500" s="171"/>
      <c r="L500" s="134"/>
    </row>
    <row r="501" spans="1:12" s="136" customFormat="1" x14ac:dyDescent="0.25">
      <c r="A501" s="134"/>
      <c r="B501" s="135">
        <f t="shared" si="17"/>
        <v>713</v>
      </c>
      <c r="C501" s="210"/>
      <c r="D501" s="211"/>
      <c r="E501" s="211"/>
      <c r="F501" s="212"/>
      <c r="G501" s="213"/>
      <c r="H501" s="216"/>
      <c r="I501" s="216"/>
      <c r="J501" s="11">
        <f t="shared" si="16"/>
        <v>0</v>
      </c>
      <c r="K501" s="171"/>
      <c r="L501" s="134"/>
    </row>
    <row r="502" spans="1:12" s="136" customFormat="1" x14ac:dyDescent="0.25">
      <c r="A502" s="134"/>
      <c r="B502" s="135">
        <f t="shared" si="17"/>
        <v>714</v>
      </c>
      <c r="C502" s="210"/>
      <c r="D502" s="211"/>
      <c r="E502" s="211"/>
      <c r="F502" s="212"/>
      <c r="G502" s="213"/>
      <c r="H502" s="216"/>
      <c r="I502" s="216"/>
      <c r="J502" s="11">
        <f t="shared" si="16"/>
        <v>0</v>
      </c>
      <c r="K502" s="171"/>
      <c r="L502" s="134"/>
    </row>
    <row r="503" spans="1:12" s="136" customFormat="1" x14ac:dyDescent="0.25">
      <c r="A503" s="134"/>
      <c r="B503" s="135">
        <f t="shared" si="17"/>
        <v>715</v>
      </c>
      <c r="C503" s="210"/>
      <c r="D503" s="211"/>
      <c r="E503" s="211"/>
      <c r="F503" s="212"/>
      <c r="G503" s="213"/>
      <c r="H503" s="216"/>
      <c r="I503" s="216"/>
      <c r="J503" s="11">
        <f t="shared" si="16"/>
        <v>0</v>
      </c>
      <c r="K503" s="171"/>
      <c r="L503" s="134"/>
    </row>
    <row r="504" spans="1:12" s="136" customFormat="1" x14ac:dyDescent="0.25">
      <c r="A504" s="134"/>
      <c r="B504" s="135">
        <f t="shared" si="17"/>
        <v>716</v>
      </c>
      <c r="C504" s="210"/>
      <c r="D504" s="211"/>
      <c r="E504" s="211"/>
      <c r="F504" s="212"/>
      <c r="G504" s="213"/>
      <c r="H504" s="216"/>
      <c r="I504" s="216"/>
      <c r="J504" s="11">
        <f t="shared" si="16"/>
        <v>0</v>
      </c>
      <c r="K504" s="171"/>
      <c r="L504" s="134"/>
    </row>
    <row r="505" spans="1:12" s="136" customFormat="1" x14ac:dyDescent="0.25">
      <c r="A505" s="134"/>
      <c r="B505" s="135">
        <f t="shared" si="17"/>
        <v>717</v>
      </c>
      <c r="C505" s="210"/>
      <c r="D505" s="211"/>
      <c r="E505" s="211"/>
      <c r="F505" s="212"/>
      <c r="G505" s="213"/>
      <c r="H505" s="216"/>
      <c r="I505" s="216"/>
      <c r="J505" s="11">
        <f t="shared" si="16"/>
        <v>0</v>
      </c>
      <c r="K505" s="171"/>
      <c r="L505" s="134"/>
    </row>
    <row r="506" spans="1:12" s="136" customFormat="1" x14ac:dyDescent="0.25">
      <c r="A506" s="134"/>
      <c r="B506" s="135">
        <f t="shared" si="17"/>
        <v>718</v>
      </c>
      <c r="C506" s="210"/>
      <c r="D506" s="211"/>
      <c r="E506" s="211"/>
      <c r="F506" s="212"/>
      <c r="G506" s="213"/>
      <c r="H506" s="216"/>
      <c r="I506" s="216"/>
      <c r="J506" s="11">
        <f t="shared" si="16"/>
        <v>0</v>
      </c>
      <c r="K506" s="171"/>
      <c r="L506" s="134"/>
    </row>
    <row r="507" spans="1:12" s="136" customFormat="1" x14ac:dyDescent="0.25">
      <c r="A507" s="134"/>
      <c r="B507" s="135">
        <f t="shared" si="17"/>
        <v>719</v>
      </c>
      <c r="C507" s="210"/>
      <c r="D507" s="211"/>
      <c r="E507" s="211"/>
      <c r="F507" s="212"/>
      <c r="G507" s="213"/>
      <c r="H507" s="216"/>
      <c r="I507" s="216"/>
      <c r="J507" s="11">
        <f t="shared" si="16"/>
        <v>0</v>
      </c>
      <c r="K507" s="171"/>
      <c r="L507" s="134"/>
    </row>
    <row r="508" spans="1:12" s="136" customFormat="1" x14ac:dyDescent="0.25">
      <c r="A508" s="134"/>
      <c r="B508" s="135">
        <f t="shared" si="17"/>
        <v>720</v>
      </c>
      <c r="C508" s="210"/>
      <c r="D508" s="211"/>
      <c r="E508" s="211"/>
      <c r="F508" s="212"/>
      <c r="G508" s="213"/>
      <c r="H508" s="216"/>
      <c r="I508" s="216"/>
      <c r="J508" s="11">
        <f t="shared" si="16"/>
        <v>0</v>
      </c>
      <c r="K508" s="171"/>
      <c r="L508" s="134"/>
    </row>
    <row r="509" spans="1:12" s="136" customFormat="1" x14ac:dyDescent="0.25">
      <c r="A509" s="134"/>
      <c r="B509" s="135">
        <f t="shared" si="17"/>
        <v>721</v>
      </c>
      <c r="C509" s="210"/>
      <c r="D509" s="211"/>
      <c r="E509" s="211"/>
      <c r="F509" s="212"/>
      <c r="G509" s="213"/>
      <c r="H509" s="216"/>
      <c r="I509" s="216"/>
      <c r="J509" s="11">
        <f t="shared" si="16"/>
        <v>0</v>
      </c>
      <c r="K509" s="171"/>
      <c r="L509" s="134"/>
    </row>
    <row r="510" spans="1:12" s="136" customFormat="1" x14ac:dyDescent="0.25">
      <c r="A510" s="134"/>
      <c r="B510" s="135">
        <f t="shared" si="17"/>
        <v>722</v>
      </c>
      <c r="C510" s="210"/>
      <c r="D510" s="211"/>
      <c r="E510" s="211"/>
      <c r="F510" s="212"/>
      <c r="G510" s="213"/>
      <c r="H510" s="216"/>
      <c r="I510" s="216"/>
      <c r="J510" s="11">
        <f t="shared" si="16"/>
        <v>0</v>
      </c>
      <c r="K510" s="171"/>
      <c r="L510" s="134"/>
    </row>
    <row r="511" spans="1:12" s="136" customFormat="1" x14ac:dyDescent="0.25">
      <c r="A511" s="134"/>
      <c r="B511" s="135">
        <f t="shared" si="17"/>
        <v>723</v>
      </c>
      <c r="C511" s="210"/>
      <c r="D511" s="211"/>
      <c r="E511" s="211"/>
      <c r="F511" s="212"/>
      <c r="G511" s="213"/>
      <c r="H511" s="216"/>
      <c r="I511" s="216"/>
      <c r="J511" s="11">
        <f t="shared" si="16"/>
        <v>0</v>
      </c>
      <c r="K511" s="171"/>
      <c r="L511" s="134"/>
    </row>
    <row r="512" spans="1:12" s="136" customFormat="1" x14ac:dyDescent="0.25">
      <c r="A512" s="134"/>
      <c r="B512" s="135">
        <f t="shared" si="17"/>
        <v>724</v>
      </c>
      <c r="C512" s="210"/>
      <c r="D512" s="211"/>
      <c r="E512" s="211"/>
      <c r="F512" s="212"/>
      <c r="G512" s="213"/>
      <c r="H512" s="216"/>
      <c r="I512" s="216"/>
      <c r="J512" s="11">
        <f t="shared" si="16"/>
        <v>0</v>
      </c>
      <c r="K512" s="171"/>
      <c r="L512" s="134"/>
    </row>
    <row r="513" spans="1:12" s="136" customFormat="1" x14ac:dyDescent="0.25">
      <c r="A513" s="134"/>
      <c r="B513" s="135">
        <f t="shared" si="17"/>
        <v>725</v>
      </c>
      <c r="C513" s="210"/>
      <c r="D513" s="211"/>
      <c r="E513" s="211"/>
      <c r="F513" s="212"/>
      <c r="G513" s="213"/>
      <c r="H513" s="216"/>
      <c r="I513" s="216"/>
      <c r="J513" s="11">
        <f t="shared" si="16"/>
        <v>0</v>
      </c>
      <c r="K513" s="171"/>
      <c r="L513" s="134"/>
    </row>
    <row r="514" spans="1:12" s="136" customFormat="1" x14ac:dyDescent="0.25">
      <c r="A514" s="134"/>
      <c r="B514" s="135">
        <f t="shared" si="17"/>
        <v>726</v>
      </c>
      <c r="C514" s="210"/>
      <c r="D514" s="211"/>
      <c r="E514" s="211"/>
      <c r="F514" s="212"/>
      <c r="G514" s="213"/>
      <c r="H514" s="216"/>
      <c r="I514" s="216"/>
      <c r="J514" s="11">
        <f t="shared" si="16"/>
        <v>0</v>
      </c>
      <c r="K514" s="171"/>
      <c r="L514" s="134"/>
    </row>
    <row r="515" spans="1:12" s="136" customFormat="1" x14ac:dyDescent="0.25">
      <c r="A515" s="134"/>
      <c r="B515" s="135">
        <f t="shared" si="17"/>
        <v>727</v>
      </c>
      <c r="C515" s="210"/>
      <c r="D515" s="211"/>
      <c r="E515" s="211"/>
      <c r="F515" s="212"/>
      <c r="G515" s="213"/>
      <c r="H515" s="216"/>
      <c r="I515" s="216"/>
      <c r="J515" s="11">
        <f t="shared" si="16"/>
        <v>0</v>
      </c>
      <c r="K515" s="171"/>
      <c r="L515" s="134"/>
    </row>
    <row r="516" spans="1:12" s="136" customFormat="1" x14ac:dyDescent="0.25">
      <c r="A516" s="134"/>
      <c r="B516" s="135">
        <f t="shared" si="17"/>
        <v>728</v>
      </c>
      <c r="C516" s="210"/>
      <c r="D516" s="211"/>
      <c r="E516" s="211"/>
      <c r="F516" s="212"/>
      <c r="G516" s="213"/>
      <c r="H516" s="216"/>
      <c r="I516" s="216"/>
      <c r="J516" s="11">
        <f t="shared" si="16"/>
        <v>0</v>
      </c>
      <c r="K516" s="171"/>
      <c r="L516" s="134"/>
    </row>
    <row r="517" spans="1:12" s="136" customFormat="1" x14ac:dyDescent="0.25">
      <c r="A517" s="134"/>
      <c r="B517" s="135">
        <f t="shared" si="17"/>
        <v>729</v>
      </c>
      <c r="C517" s="210"/>
      <c r="D517" s="211"/>
      <c r="E517" s="211"/>
      <c r="F517" s="212"/>
      <c r="G517" s="213"/>
      <c r="H517" s="216"/>
      <c r="I517" s="216"/>
      <c r="J517" s="11">
        <f t="shared" si="16"/>
        <v>0</v>
      </c>
      <c r="K517" s="171"/>
      <c r="L517" s="134"/>
    </row>
    <row r="518" spans="1:12" s="136" customFormat="1" x14ac:dyDescent="0.25">
      <c r="A518" s="134"/>
      <c r="B518" s="135">
        <f t="shared" si="17"/>
        <v>730</v>
      </c>
      <c r="C518" s="210"/>
      <c r="D518" s="211"/>
      <c r="E518" s="211"/>
      <c r="F518" s="212"/>
      <c r="G518" s="213"/>
      <c r="H518" s="216"/>
      <c r="I518" s="216"/>
      <c r="J518" s="11">
        <f t="shared" si="16"/>
        <v>0</v>
      </c>
      <c r="K518" s="171"/>
      <c r="L518" s="134"/>
    </row>
    <row r="519" spans="1:12" s="136" customFormat="1" x14ac:dyDescent="0.25">
      <c r="A519" s="134"/>
      <c r="B519" s="135">
        <f t="shared" si="17"/>
        <v>731</v>
      </c>
      <c r="C519" s="210"/>
      <c r="D519" s="211"/>
      <c r="E519" s="211"/>
      <c r="F519" s="212"/>
      <c r="G519" s="213"/>
      <c r="H519" s="216"/>
      <c r="I519" s="216"/>
      <c r="J519" s="11">
        <f t="shared" si="16"/>
        <v>0</v>
      </c>
      <c r="K519" s="171"/>
      <c r="L519" s="134"/>
    </row>
    <row r="520" spans="1:12" s="136" customFormat="1" x14ac:dyDescent="0.25">
      <c r="A520" s="134"/>
      <c r="B520" s="135">
        <f t="shared" si="17"/>
        <v>732</v>
      </c>
      <c r="C520" s="210"/>
      <c r="D520" s="211"/>
      <c r="E520" s="211"/>
      <c r="F520" s="212"/>
      <c r="G520" s="213"/>
      <c r="H520" s="216"/>
      <c r="I520" s="216"/>
      <c r="J520" s="11">
        <f t="shared" si="16"/>
        <v>0</v>
      </c>
      <c r="K520" s="171"/>
      <c r="L520" s="134"/>
    </row>
    <row r="521" spans="1:12" s="136" customFormat="1" x14ac:dyDescent="0.25">
      <c r="A521" s="134"/>
      <c r="B521" s="135">
        <f t="shared" si="17"/>
        <v>733</v>
      </c>
      <c r="C521" s="210"/>
      <c r="D521" s="211"/>
      <c r="E521" s="211"/>
      <c r="F521" s="212"/>
      <c r="G521" s="213"/>
      <c r="H521" s="216"/>
      <c r="I521" s="216"/>
      <c r="J521" s="11">
        <f t="shared" si="16"/>
        <v>0</v>
      </c>
      <c r="K521" s="171"/>
      <c r="L521" s="134"/>
    </row>
    <row r="522" spans="1:12" s="136" customFormat="1" x14ac:dyDescent="0.25">
      <c r="A522" s="134"/>
      <c r="B522" s="135">
        <f t="shared" si="17"/>
        <v>734</v>
      </c>
      <c r="C522" s="210"/>
      <c r="D522" s="211"/>
      <c r="E522" s="211"/>
      <c r="F522" s="212"/>
      <c r="G522" s="213"/>
      <c r="H522" s="216"/>
      <c r="I522" s="216"/>
      <c r="J522" s="11">
        <f t="shared" si="16"/>
        <v>0</v>
      </c>
      <c r="K522" s="171"/>
      <c r="L522" s="134"/>
    </row>
    <row r="523" spans="1:12" s="136" customFormat="1" x14ac:dyDescent="0.25">
      <c r="A523" s="134"/>
      <c r="B523" s="135">
        <f t="shared" si="17"/>
        <v>735</v>
      </c>
      <c r="C523" s="210"/>
      <c r="D523" s="211"/>
      <c r="E523" s="211"/>
      <c r="F523" s="212"/>
      <c r="G523" s="213"/>
      <c r="H523" s="216"/>
      <c r="I523" s="216"/>
      <c r="J523" s="11">
        <f t="shared" si="16"/>
        <v>0</v>
      </c>
      <c r="K523" s="171"/>
      <c r="L523" s="134"/>
    </row>
    <row r="524" spans="1:12" s="136" customFormat="1" x14ac:dyDescent="0.25">
      <c r="A524" s="134"/>
      <c r="B524" s="135">
        <f t="shared" si="17"/>
        <v>736</v>
      </c>
      <c r="C524" s="210"/>
      <c r="D524" s="211"/>
      <c r="E524" s="211"/>
      <c r="F524" s="212"/>
      <c r="G524" s="213"/>
      <c r="H524" s="216"/>
      <c r="I524" s="216"/>
      <c r="J524" s="11">
        <f t="shared" si="16"/>
        <v>0</v>
      </c>
      <c r="K524" s="171"/>
      <c r="L524" s="134"/>
    </row>
    <row r="525" spans="1:12" s="136" customFormat="1" x14ac:dyDescent="0.25">
      <c r="A525" s="134"/>
      <c r="B525" s="135">
        <f t="shared" si="17"/>
        <v>737</v>
      </c>
      <c r="C525" s="210"/>
      <c r="D525" s="211"/>
      <c r="E525" s="211"/>
      <c r="F525" s="212"/>
      <c r="G525" s="213"/>
      <c r="H525" s="216"/>
      <c r="I525" s="216"/>
      <c r="J525" s="11">
        <f t="shared" si="16"/>
        <v>0</v>
      </c>
      <c r="K525" s="171"/>
      <c r="L525" s="134"/>
    </row>
    <row r="526" spans="1:12" s="136" customFormat="1" x14ac:dyDescent="0.25">
      <c r="A526" s="134"/>
      <c r="B526" s="135">
        <f t="shared" si="17"/>
        <v>738</v>
      </c>
      <c r="C526" s="210"/>
      <c r="D526" s="211"/>
      <c r="E526" s="211"/>
      <c r="F526" s="212"/>
      <c r="G526" s="213"/>
      <c r="H526" s="216"/>
      <c r="I526" s="216"/>
      <c r="J526" s="11">
        <f t="shared" si="16"/>
        <v>0</v>
      </c>
      <c r="K526" s="171"/>
      <c r="L526" s="134"/>
    </row>
    <row r="527" spans="1:12" s="136" customFormat="1" x14ac:dyDescent="0.25">
      <c r="A527" s="134"/>
      <c r="B527" s="135">
        <f t="shared" si="17"/>
        <v>739</v>
      </c>
      <c r="C527" s="210"/>
      <c r="D527" s="211"/>
      <c r="E527" s="211"/>
      <c r="F527" s="212"/>
      <c r="G527" s="213"/>
      <c r="H527" s="216"/>
      <c r="I527" s="216"/>
      <c r="J527" s="11">
        <f t="shared" si="16"/>
        <v>0</v>
      </c>
      <c r="K527" s="171"/>
      <c r="L527" s="134"/>
    </row>
    <row r="528" spans="1:12" s="136" customFormat="1" x14ac:dyDescent="0.25">
      <c r="A528" s="134"/>
      <c r="B528" s="135">
        <f t="shared" si="17"/>
        <v>740</v>
      </c>
      <c r="C528" s="210"/>
      <c r="D528" s="211"/>
      <c r="E528" s="211"/>
      <c r="F528" s="212"/>
      <c r="G528" s="213"/>
      <c r="H528" s="216"/>
      <c r="I528" s="216"/>
      <c r="J528" s="11">
        <f t="shared" si="16"/>
        <v>0</v>
      </c>
      <c r="K528" s="171"/>
      <c r="L528" s="134"/>
    </row>
    <row r="529" spans="1:12" s="136" customFormat="1" ht="15.75" x14ac:dyDescent="0.25">
      <c r="A529" s="134"/>
      <c r="B529" s="135"/>
      <c r="C529" s="137"/>
      <c r="D529" s="134"/>
      <c r="E529" s="138"/>
      <c r="F529" s="139"/>
      <c r="G529" s="140" t="str">
        <f>C487</f>
        <v>Julho</v>
      </c>
      <c r="H529" s="141">
        <f>SUM(H487:H528)</f>
        <v>0</v>
      </c>
      <c r="I529" s="141">
        <f>SUM(I487:I528)</f>
        <v>0</v>
      </c>
      <c r="J529" s="141">
        <f>SUM(J489:J528)</f>
        <v>0</v>
      </c>
      <c r="K529" s="142"/>
      <c r="L529" s="134"/>
    </row>
    <row r="530" spans="1:12" s="136" customFormat="1" x14ac:dyDescent="0.25">
      <c r="A530" s="134"/>
      <c r="B530" s="79"/>
      <c r="C530" s="107" t="s">
        <v>187</v>
      </c>
      <c r="D530" s="14"/>
      <c r="E530" s="14"/>
      <c r="F530" s="14"/>
      <c r="G530" s="14"/>
      <c r="H530" s="14"/>
      <c r="I530" s="14"/>
      <c r="J530" s="14"/>
      <c r="K530" s="23"/>
      <c r="L530" s="134"/>
    </row>
    <row r="531" spans="1:12" s="136" customFormat="1" x14ac:dyDescent="0.25">
      <c r="A531" s="134"/>
      <c r="B531" s="201"/>
      <c r="C531" s="349" t="s">
        <v>188</v>
      </c>
      <c r="D531" s="350"/>
      <c r="E531" s="350"/>
      <c r="F531" s="350"/>
      <c r="G531" s="350"/>
      <c r="H531" s="350"/>
      <c r="I531" s="350"/>
      <c r="J531" s="350"/>
      <c r="K531" s="351"/>
      <c r="L531" s="134"/>
    </row>
    <row r="532" spans="1:12" s="136" customFormat="1" x14ac:dyDescent="0.25">
      <c r="A532" s="134"/>
      <c r="B532" s="201"/>
      <c r="C532" s="202"/>
      <c r="D532" s="203"/>
      <c r="E532" s="203"/>
      <c r="F532" s="203"/>
      <c r="G532" s="203"/>
      <c r="H532" s="203"/>
      <c r="I532" s="203"/>
      <c r="J532" s="203"/>
      <c r="K532" s="204"/>
      <c r="L532" s="134"/>
    </row>
    <row r="533" spans="1:12" s="136" customFormat="1" ht="13.5" thickBot="1" x14ac:dyDescent="0.3">
      <c r="A533" s="134"/>
      <c r="B533" s="215"/>
      <c r="C533" s="352"/>
      <c r="D533" s="353"/>
      <c r="E533" s="353"/>
      <c r="F533" s="353"/>
      <c r="G533" s="353"/>
      <c r="H533" s="353"/>
      <c r="I533" s="353"/>
      <c r="J533" s="353"/>
      <c r="K533" s="354"/>
      <c r="L533" s="134"/>
    </row>
    <row r="534" spans="1:12" s="136" customFormat="1" ht="18.75" x14ac:dyDescent="0.25">
      <c r="A534" s="134"/>
      <c r="B534" s="125"/>
      <c r="C534" s="126" t="s">
        <v>147</v>
      </c>
      <c r="D534" s="126"/>
      <c r="E534" s="126"/>
      <c r="F534" s="126"/>
      <c r="G534" s="127"/>
      <c r="H534" s="126"/>
      <c r="I534" s="126"/>
      <c r="J534" s="126"/>
      <c r="K534" s="128"/>
      <c r="L534" s="134"/>
    </row>
    <row r="535" spans="1:12" s="136" customFormat="1" ht="25.5" x14ac:dyDescent="0.25">
      <c r="A535" s="134"/>
      <c r="B535" s="130" t="s">
        <v>165</v>
      </c>
      <c r="C535" s="131" t="s">
        <v>198</v>
      </c>
      <c r="D535" s="131" t="s">
        <v>8</v>
      </c>
      <c r="E535" s="131" t="s">
        <v>7</v>
      </c>
      <c r="F535" s="131" t="s">
        <v>199</v>
      </c>
      <c r="G535" s="131" t="s">
        <v>200</v>
      </c>
      <c r="H535" s="132" t="s">
        <v>201</v>
      </c>
      <c r="I535" s="131" t="s">
        <v>202</v>
      </c>
      <c r="J535" s="131" t="s">
        <v>203</v>
      </c>
      <c r="K535" s="133" t="s">
        <v>6</v>
      </c>
      <c r="L535" s="134"/>
    </row>
    <row r="536" spans="1:12" s="136" customFormat="1" x14ac:dyDescent="0.25">
      <c r="A536" s="134"/>
      <c r="B536" s="135">
        <v>801</v>
      </c>
      <c r="C536" s="210"/>
      <c r="D536" s="211"/>
      <c r="E536" s="211"/>
      <c r="F536" s="212"/>
      <c r="G536" s="213"/>
      <c r="H536" s="216"/>
      <c r="I536" s="216"/>
      <c r="J536" s="11">
        <f>SUM(H536:I536)</f>
        <v>0</v>
      </c>
      <c r="K536" s="171"/>
      <c r="L536" s="134"/>
    </row>
    <row r="537" spans="1:12" s="136" customFormat="1" x14ac:dyDescent="0.25">
      <c r="A537" s="134"/>
      <c r="B537" s="135">
        <f>B536+1</f>
        <v>802</v>
      </c>
      <c r="C537" s="210"/>
      <c r="D537" s="211"/>
      <c r="E537" s="211"/>
      <c r="F537" s="212"/>
      <c r="G537" s="213"/>
      <c r="H537" s="216"/>
      <c r="I537" s="216"/>
      <c r="J537" s="11">
        <f t="shared" ref="J537:J575" si="18">SUM(H537:I537)</f>
        <v>0</v>
      </c>
      <c r="K537" s="171"/>
      <c r="L537" s="134"/>
    </row>
    <row r="538" spans="1:12" s="136" customFormat="1" x14ac:dyDescent="0.25">
      <c r="A538" s="134"/>
      <c r="B538" s="135">
        <f t="shared" ref="B538:B575" si="19">B537+1</f>
        <v>803</v>
      </c>
      <c r="C538" s="210"/>
      <c r="D538" s="211"/>
      <c r="E538" s="211"/>
      <c r="F538" s="212"/>
      <c r="G538" s="213"/>
      <c r="H538" s="216"/>
      <c r="I538" s="216"/>
      <c r="J538" s="11">
        <f t="shared" si="18"/>
        <v>0</v>
      </c>
      <c r="K538" s="171"/>
      <c r="L538" s="134"/>
    </row>
    <row r="539" spans="1:12" s="136" customFormat="1" x14ac:dyDescent="0.25">
      <c r="A539" s="134"/>
      <c r="B539" s="135">
        <f t="shared" si="19"/>
        <v>804</v>
      </c>
      <c r="C539" s="210"/>
      <c r="D539" s="211"/>
      <c r="E539" s="211"/>
      <c r="F539" s="212"/>
      <c r="G539" s="213"/>
      <c r="H539" s="216"/>
      <c r="I539" s="216"/>
      <c r="J539" s="11">
        <f t="shared" si="18"/>
        <v>0</v>
      </c>
      <c r="K539" s="171"/>
      <c r="L539" s="134"/>
    </row>
    <row r="540" spans="1:12" s="136" customFormat="1" x14ac:dyDescent="0.25">
      <c r="A540" s="134"/>
      <c r="B540" s="135">
        <f t="shared" si="19"/>
        <v>805</v>
      </c>
      <c r="C540" s="210"/>
      <c r="D540" s="211"/>
      <c r="E540" s="211"/>
      <c r="F540" s="212"/>
      <c r="G540" s="213"/>
      <c r="H540" s="216"/>
      <c r="I540" s="216"/>
      <c r="J540" s="11">
        <f t="shared" si="18"/>
        <v>0</v>
      </c>
      <c r="K540" s="171"/>
      <c r="L540" s="134"/>
    </row>
    <row r="541" spans="1:12" s="136" customFormat="1" x14ac:dyDescent="0.25">
      <c r="A541" s="134"/>
      <c r="B541" s="135">
        <f t="shared" si="19"/>
        <v>806</v>
      </c>
      <c r="C541" s="210"/>
      <c r="D541" s="211"/>
      <c r="E541" s="211"/>
      <c r="F541" s="212"/>
      <c r="G541" s="213"/>
      <c r="H541" s="216"/>
      <c r="I541" s="216"/>
      <c r="J541" s="11">
        <f t="shared" si="18"/>
        <v>0</v>
      </c>
      <c r="K541" s="171"/>
      <c r="L541" s="134"/>
    </row>
    <row r="542" spans="1:12" s="136" customFormat="1" x14ac:dyDescent="0.25">
      <c r="A542" s="134"/>
      <c r="B542" s="135">
        <f t="shared" si="19"/>
        <v>807</v>
      </c>
      <c r="C542" s="210"/>
      <c r="D542" s="211"/>
      <c r="E542" s="211"/>
      <c r="F542" s="212"/>
      <c r="G542" s="213"/>
      <c r="H542" s="216"/>
      <c r="I542" s="216"/>
      <c r="J542" s="11">
        <f t="shared" si="18"/>
        <v>0</v>
      </c>
      <c r="K542" s="171"/>
      <c r="L542" s="134"/>
    </row>
    <row r="543" spans="1:12" s="136" customFormat="1" x14ac:dyDescent="0.25">
      <c r="A543" s="134"/>
      <c r="B543" s="135">
        <f t="shared" si="19"/>
        <v>808</v>
      </c>
      <c r="C543" s="210"/>
      <c r="D543" s="211"/>
      <c r="E543" s="211"/>
      <c r="F543" s="212"/>
      <c r="G543" s="213"/>
      <c r="H543" s="216"/>
      <c r="I543" s="216"/>
      <c r="J543" s="11">
        <f t="shared" si="18"/>
        <v>0</v>
      </c>
      <c r="K543" s="171"/>
      <c r="L543" s="134"/>
    </row>
    <row r="544" spans="1:12" s="136" customFormat="1" x14ac:dyDescent="0.25">
      <c r="A544" s="134"/>
      <c r="B544" s="135">
        <f t="shared" si="19"/>
        <v>809</v>
      </c>
      <c r="C544" s="210"/>
      <c r="D544" s="211"/>
      <c r="E544" s="211"/>
      <c r="F544" s="212"/>
      <c r="G544" s="213"/>
      <c r="H544" s="216"/>
      <c r="I544" s="216"/>
      <c r="J544" s="11">
        <f t="shared" si="18"/>
        <v>0</v>
      </c>
      <c r="K544" s="171"/>
      <c r="L544" s="134"/>
    </row>
    <row r="545" spans="1:12" s="136" customFormat="1" x14ac:dyDescent="0.25">
      <c r="A545" s="134"/>
      <c r="B545" s="135">
        <f t="shared" si="19"/>
        <v>810</v>
      </c>
      <c r="C545" s="210"/>
      <c r="D545" s="211"/>
      <c r="E545" s="211"/>
      <c r="F545" s="212"/>
      <c r="G545" s="213"/>
      <c r="H545" s="216"/>
      <c r="I545" s="216"/>
      <c r="J545" s="11">
        <f t="shared" si="18"/>
        <v>0</v>
      </c>
      <c r="K545" s="171"/>
      <c r="L545" s="134"/>
    </row>
    <row r="546" spans="1:12" s="136" customFormat="1" x14ac:dyDescent="0.25">
      <c r="A546" s="134"/>
      <c r="B546" s="135">
        <f t="shared" si="19"/>
        <v>811</v>
      </c>
      <c r="C546" s="210"/>
      <c r="D546" s="211"/>
      <c r="E546" s="211"/>
      <c r="F546" s="212"/>
      <c r="G546" s="213"/>
      <c r="H546" s="216"/>
      <c r="I546" s="216"/>
      <c r="J546" s="11">
        <f t="shared" si="18"/>
        <v>0</v>
      </c>
      <c r="K546" s="171"/>
      <c r="L546" s="134"/>
    </row>
    <row r="547" spans="1:12" s="136" customFormat="1" x14ac:dyDescent="0.25">
      <c r="A547" s="134"/>
      <c r="B547" s="135">
        <f t="shared" si="19"/>
        <v>812</v>
      </c>
      <c r="C547" s="210"/>
      <c r="D547" s="211"/>
      <c r="E547" s="211"/>
      <c r="F547" s="212"/>
      <c r="G547" s="213"/>
      <c r="H547" s="216"/>
      <c r="I547" s="216"/>
      <c r="J547" s="11">
        <f t="shared" si="18"/>
        <v>0</v>
      </c>
      <c r="K547" s="171"/>
      <c r="L547" s="134"/>
    </row>
    <row r="548" spans="1:12" s="136" customFormat="1" x14ac:dyDescent="0.25">
      <c r="A548" s="134"/>
      <c r="B548" s="135">
        <f t="shared" si="19"/>
        <v>813</v>
      </c>
      <c r="C548" s="210"/>
      <c r="D548" s="211"/>
      <c r="E548" s="211"/>
      <c r="F548" s="212"/>
      <c r="G548" s="213"/>
      <c r="H548" s="216"/>
      <c r="I548" s="216"/>
      <c r="J548" s="11">
        <f t="shared" si="18"/>
        <v>0</v>
      </c>
      <c r="K548" s="171"/>
      <c r="L548" s="134"/>
    </row>
    <row r="549" spans="1:12" s="136" customFormat="1" x14ac:dyDescent="0.25">
      <c r="A549" s="134"/>
      <c r="B549" s="135">
        <f t="shared" si="19"/>
        <v>814</v>
      </c>
      <c r="C549" s="210"/>
      <c r="D549" s="211"/>
      <c r="E549" s="211"/>
      <c r="F549" s="212"/>
      <c r="G549" s="213"/>
      <c r="H549" s="216"/>
      <c r="I549" s="216"/>
      <c r="J549" s="11">
        <f t="shared" si="18"/>
        <v>0</v>
      </c>
      <c r="K549" s="171"/>
      <c r="L549" s="134"/>
    </row>
    <row r="550" spans="1:12" s="136" customFormat="1" x14ac:dyDescent="0.25">
      <c r="A550" s="134"/>
      <c r="B550" s="135">
        <f t="shared" si="19"/>
        <v>815</v>
      </c>
      <c r="C550" s="210"/>
      <c r="D550" s="211"/>
      <c r="E550" s="211"/>
      <c r="F550" s="212"/>
      <c r="G550" s="213"/>
      <c r="H550" s="216"/>
      <c r="I550" s="216"/>
      <c r="J550" s="11">
        <f t="shared" si="18"/>
        <v>0</v>
      </c>
      <c r="K550" s="171"/>
      <c r="L550" s="134"/>
    </row>
    <row r="551" spans="1:12" s="136" customFormat="1" x14ac:dyDescent="0.25">
      <c r="A551" s="134"/>
      <c r="B551" s="135">
        <f t="shared" si="19"/>
        <v>816</v>
      </c>
      <c r="C551" s="210"/>
      <c r="D551" s="211"/>
      <c r="E551" s="211"/>
      <c r="F551" s="212"/>
      <c r="G551" s="213"/>
      <c r="H551" s="216"/>
      <c r="I551" s="216"/>
      <c r="J551" s="11">
        <f t="shared" si="18"/>
        <v>0</v>
      </c>
      <c r="K551" s="171"/>
      <c r="L551" s="134"/>
    </row>
    <row r="552" spans="1:12" s="136" customFormat="1" x14ac:dyDescent="0.25">
      <c r="A552" s="134"/>
      <c r="B552" s="135">
        <f t="shared" si="19"/>
        <v>817</v>
      </c>
      <c r="C552" s="210"/>
      <c r="D552" s="211"/>
      <c r="E552" s="211"/>
      <c r="F552" s="212"/>
      <c r="G552" s="213"/>
      <c r="H552" s="216"/>
      <c r="I552" s="216"/>
      <c r="J552" s="11">
        <f t="shared" si="18"/>
        <v>0</v>
      </c>
      <c r="K552" s="171"/>
      <c r="L552" s="134"/>
    </row>
    <row r="553" spans="1:12" s="136" customFormat="1" x14ac:dyDescent="0.25">
      <c r="A553" s="134"/>
      <c r="B553" s="135">
        <f t="shared" si="19"/>
        <v>818</v>
      </c>
      <c r="C553" s="210"/>
      <c r="D553" s="211"/>
      <c r="E553" s="211"/>
      <c r="F553" s="212"/>
      <c r="G553" s="213"/>
      <c r="H553" s="216"/>
      <c r="I553" s="216"/>
      <c r="J553" s="11">
        <f t="shared" si="18"/>
        <v>0</v>
      </c>
      <c r="K553" s="171"/>
      <c r="L553" s="134"/>
    </row>
    <row r="554" spans="1:12" s="136" customFormat="1" x14ac:dyDescent="0.25">
      <c r="A554" s="134"/>
      <c r="B554" s="135">
        <f t="shared" si="19"/>
        <v>819</v>
      </c>
      <c r="C554" s="210"/>
      <c r="D554" s="211"/>
      <c r="E554" s="211"/>
      <c r="F554" s="212"/>
      <c r="G554" s="213"/>
      <c r="H554" s="216"/>
      <c r="I554" s="216"/>
      <c r="J554" s="11">
        <f t="shared" si="18"/>
        <v>0</v>
      </c>
      <c r="K554" s="171"/>
      <c r="L554" s="134"/>
    </row>
    <row r="555" spans="1:12" s="136" customFormat="1" x14ac:dyDescent="0.25">
      <c r="A555" s="134"/>
      <c r="B555" s="135">
        <f t="shared" si="19"/>
        <v>820</v>
      </c>
      <c r="C555" s="210"/>
      <c r="D555" s="211"/>
      <c r="E555" s="211"/>
      <c r="F555" s="212"/>
      <c r="G555" s="213"/>
      <c r="H555" s="216"/>
      <c r="I555" s="216"/>
      <c r="J555" s="11">
        <f t="shared" si="18"/>
        <v>0</v>
      </c>
      <c r="K555" s="171"/>
      <c r="L555" s="134"/>
    </row>
    <row r="556" spans="1:12" s="136" customFormat="1" x14ac:dyDescent="0.25">
      <c r="A556" s="134"/>
      <c r="B556" s="135">
        <f t="shared" si="19"/>
        <v>821</v>
      </c>
      <c r="C556" s="210"/>
      <c r="D556" s="211"/>
      <c r="E556" s="211"/>
      <c r="F556" s="212"/>
      <c r="G556" s="213"/>
      <c r="H556" s="216"/>
      <c r="I556" s="216"/>
      <c r="J556" s="11">
        <f t="shared" si="18"/>
        <v>0</v>
      </c>
      <c r="K556" s="171"/>
      <c r="L556" s="134"/>
    </row>
    <row r="557" spans="1:12" s="136" customFormat="1" x14ac:dyDescent="0.25">
      <c r="A557" s="134"/>
      <c r="B557" s="135">
        <f t="shared" si="19"/>
        <v>822</v>
      </c>
      <c r="C557" s="210"/>
      <c r="D557" s="211"/>
      <c r="E557" s="211"/>
      <c r="F557" s="212"/>
      <c r="G557" s="213"/>
      <c r="H557" s="216"/>
      <c r="I557" s="216"/>
      <c r="J557" s="11">
        <f t="shared" si="18"/>
        <v>0</v>
      </c>
      <c r="K557" s="171"/>
      <c r="L557" s="134"/>
    </row>
    <row r="558" spans="1:12" s="136" customFormat="1" x14ac:dyDescent="0.25">
      <c r="A558" s="134"/>
      <c r="B558" s="135">
        <f t="shared" si="19"/>
        <v>823</v>
      </c>
      <c r="C558" s="210"/>
      <c r="D558" s="211"/>
      <c r="E558" s="211"/>
      <c r="F558" s="212"/>
      <c r="G558" s="213"/>
      <c r="H558" s="216"/>
      <c r="I558" s="216"/>
      <c r="J558" s="11">
        <f t="shared" si="18"/>
        <v>0</v>
      </c>
      <c r="K558" s="171"/>
      <c r="L558" s="134"/>
    </row>
    <row r="559" spans="1:12" s="136" customFormat="1" x14ac:dyDescent="0.25">
      <c r="A559" s="134"/>
      <c r="B559" s="135">
        <f t="shared" si="19"/>
        <v>824</v>
      </c>
      <c r="C559" s="210"/>
      <c r="D559" s="211"/>
      <c r="E559" s="211"/>
      <c r="F559" s="212"/>
      <c r="G559" s="213"/>
      <c r="H559" s="216"/>
      <c r="I559" s="216"/>
      <c r="J559" s="11">
        <f t="shared" si="18"/>
        <v>0</v>
      </c>
      <c r="K559" s="171"/>
      <c r="L559" s="134"/>
    </row>
    <row r="560" spans="1:12" s="136" customFormat="1" x14ac:dyDescent="0.25">
      <c r="A560" s="134"/>
      <c r="B560" s="135">
        <f t="shared" si="19"/>
        <v>825</v>
      </c>
      <c r="C560" s="210"/>
      <c r="D560" s="211"/>
      <c r="E560" s="211"/>
      <c r="F560" s="212"/>
      <c r="G560" s="213"/>
      <c r="H560" s="216"/>
      <c r="I560" s="216"/>
      <c r="J560" s="11">
        <f t="shared" si="18"/>
        <v>0</v>
      </c>
      <c r="K560" s="171"/>
      <c r="L560" s="134"/>
    </row>
    <row r="561" spans="1:12" s="136" customFormat="1" x14ac:dyDescent="0.25">
      <c r="A561" s="134"/>
      <c r="B561" s="135">
        <f t="shared" si="19"/>
        <v>826</v>
      </c>
      <c r="C561" s="210"/>
      <c r="D561" s="211"/>
      <c r="E561" s="211"/>
      <c r="F561" s="212"/>
      <c r="G561" s="213"/>
      <c r="H561" s="216"/>
      <c r="I561" s="216"/>
      <c r="J561" s="11">
        <f t="shared" si="18"/>
        <v>0</v>
      </c>
      <c r="K561" s="171"/>
      <c r="L561" s="134"/>
    </row>
    <row r="562" spans="1:12" s="136" customFormat="1" x14ac:dyDescent="0.25">
      <c r="A562" s="134"/>
      <c r="B562" s="135">
        <f t="shared" si="19"/>
        <v>827</v>
      </c>
      <c r="C562" s="210"/>
      <c r="D562" s="211"/>
      <c r="E562" s="211"/>
      <c r="F562" s="212"/>
      <c r="G562" s="213"/>
      <c r="H562" s="216"/>
      <c r="I562" s="216"/>
      <c r="J562" s="11">
        <f t="shared" si="18"/>
        <v>0</v>
      </c>
      <c r="K562" s="171"/>
      <c r="L562" s="134"/>
    </row>
    <row r="563" spans="1:12" s="136" customFormat="1" x14ac:dyDescent="0.25">
      <c r="A563" s="134"/>
      <c r="B563" s="135">
        <f t="shared" si="19"/>
        <v>828</v>
      </c>
      <c r="C563" s="210"/>
      <c r="D563" s="211"/>
      <c r="E563" s="211"/>
      <c r="F563" s="212"/>
      <c r="G563" s="213"/>
      <c r="H563" s="216"/>
      <c r="I563" s="216"/>
      <c r="J563" s="11">
        <f t="shared" si="18"/>
        <v>0</v>
      </c>
      <c r="K563" s="171"/>
      <c r="L563" s="134"/>
    </row>
    <row r="564" spans="1:12" s="136" customFormat="1" x14ac:dyDescent="0.25">
      <c r="A564" s="134"/>
      <c r="B564" s="135">
        <f t="shared" si="19"/>
        <v>829</v>
      </c>
      <c r="C564" s="210"/>
      <c r="D564" s="211"/>
      <c r="E564" s="211"/>
      <c r="F564" s="212"/>
      <c r="G564" s="213"/>
      <c r="H564" s="216"/>
      <c r="I564" s="216"/>
      <c r="J564" s="11">
        <f t="shared" si="18"/>
        <v>0</v>
      </c>
      <c r="K564" s="171"/>
      <c r="L564" s="134"/>
    </row>
    <row r="565" spans="1:12" s="136" customFormat="1" x14ac:dyDescent="0.25">
      <c r="A565" s="134"/>
      <c r="B565" s="135">
        <f t="shared" si="19"/>
        <v>830</v>
      </c>
      <c r="C565" s="210"/>
      <c r="D565" s="211"/>
      <c r="E565" s="211"/>
      <c r="F565" s="212"/>
      <c r="G565" s="213"/>
      <c r="H565" s="216"/>
      <c r="I565" s="216"/>
      <c r="J565" s="11">
        <f t="shared" si="18"/>
        <v>0</v>
      </c>
      <c r="K565" s="171"/>
      <c r="L565" s="134"/>
    </row>
    <row r="566" spans="1:12" s="136" customFormat="1" x14ac:dyDescent="0.25">
      <c r="A566" s="134"/>
      <c r="B566" s="135">
        <f t="shared" si="19"/>
        <v>831</v>
      </c>
      <c r="C566" s="210"/>
      <c r="D566" s="211"/>
      <c r="E566" s="211"/>
      <c r="F566" s="212"/>
      <c r="G566" s="213"/>
      <c r="H566" s="216"/>
      <c r="I566" s="216"/>
      <c r="J566" s="11">
        <f t="shared" si="18"/>
        <v>0</v>
      </c>
      <c r="K566" s="171"/>
      <c r="L566" s="134"/>
    </row>
    <row r="567" spans="1:12" s="136" customFormat="1" x14ac:dyDescent="0.25">
      <c r="A567" s="134"/>
      <c r="B567" s="135">
        <f t="shared" si="19"/>
        <v>832</v>
      </c>
      <c r="C567" s="210"/>
      <c r="D567" s="211"/>
      <c r="E567" s="211"/>
      <c r="F567" s="212"/>
      <c r="G567" s="213"/>
      <c r="H567" s="216"/>
      <c r="I567" s="216"/>
      <c r="J567" s="11">
        <f t="shared" si="18"/>
        <v>0</v>
      </c>
      <c r="K567" s="171"/>
      <c r="L567" s="134"/>
    </row>
    <row r="568" spans="1:12" s="136" customFormat="1" x14ac:dyDescent="0.25">
      <c r="A568" s="134"/>
      <c r="B568" s="135">
        <f t="shared" si="19"/>
        <v>833</v>
      </c>
      <c r="C568" s="210"/>
      <c r="D568" s="211"/>
      <c r="E568" s="211"/>
      <c r="F568" s="212"/>
      <c r="G568" s="213"/>
      <c r="H568" s="216"/>
      <c r="I568" s="216"/>
      <c r="J568" s="11">
        <f t="shared" si="18"/>
        <v>0</v>
      </c>
      <c r="K568" s="171"/>
      <c r="L568" s="134"/>
    </row>
    <row r="569" spans="1:12" s="136" customFormat="1" x14ac:dyDescent="0.25">
      <c r="A569" s="134"/>
      <c r="B569" s="135">
        <f t="shared" si="19"/>
        <v>834</v>
      </c>
      <c r="C569" s="210"/>
      <c r="D569" s="211"/>
      <c r="E569" s="211"/>
      <c r="F569" s="212"/>
      <c r="G569" s="213"/>
      <c r="H569" s="216"/>
      <c r="I569" s="216"/>
      <c r="J569" s="11">
        <f t="shared" si="18"/>
        <v>0</v>
      </c>
      <c r="K569" s="171"/>
      <c r="L569" s="134"/>
    </row>
    <row r="570" spans="1:12" s="136" customFormat="1" x14ac:dyDescent="0.25">
      <c r="A570" s="134"/>
      <c r="B570" s="135">
        <f t="shared" si="19"/>
        <v>835</v>
      </c>
      <c r="C570" s="210"/>
      <c r="D570" s="211"/>
      <c r="E570" s="211"/>
      <c r="F570" s="212"/>
      <c r="G570" s="213"/>
      <c r="H570" s="216"/>
      <c r="I570" s="216"/>
      <c r="J570" s="11">
        <f t="shared" si="18"/>
        <v>0</v>
      </c>
      <c r="K570" s="171"/>
      <c r="L570" s="134"/>
    </row>
    <row r="571" spans="1:12" s="136" customFormat="1" x14ac:dyDescent="0.25">
      <c r="A571" s="134"/>
      <c r="B571" s="135">
        <f t="shared" si="19"/>
        <v>836</v>
      </c>
      <c r="C571" s="210"/>
      <c r="D571" s="211"/>
      <c r="E571" s="211"/>
      <c r="F571" s="212"/>
      <c r="G571" s="213"/>
      <c r="H571" s="216"/>
      <c r="I571" s="216"/>
      <c r="J571" s="11">
        <f t="shared" si="18"/>
        <v>0</v>
      </c>
      <c r="K571" s="171"/>
      <c r="L571" s="134"/>
    </row>
    <row r="572" spans="1:12" s="136" customFormat="1" x14ac:dyDescent="0.25">
      <c r="A572" s="134"/>
      <c r="B572" s="135">
        <f t="shared" si="19"/>
        <v>837</v>
      </c>
      <c r="C572" s="210"/>
      <c r="D572" s="211"/>
      <c r="E572" s="211"/>
      <c r="F572" s="212"/>
      <c r="G572" s="213"/>
      <c r="H572" s="216"/>
      <c r="I572" s="216"/>
      <c r="J572" s="11">
        <f t="shared" si="18"/>
        <v>0</v>
      </c>
      <c r="K572" s="171"/>
      <c r="L572" s="134"/>
    </row>
    <row r="573" spans="1:12" s="136" customFormat="1" x14ac:dyDescent="0.25">
      <c r="A573" s="134"/>
      <c r="B573" s="135">
        <f t="shared" si="19"/>
        <v>838</v>
      </c>
      <c r="C573" s="210"/>
      <c r="D573" s="211"/>
      <c r="E573" s="211"/>
      <c r="F573" s="212"/>
      <c r="G573" s="213"/>
      <c r="H573" s="216"/>
      <c r="I573" s="216"/>
      <c r="J573" s="11">
        <f t="shared" si="18"/>
        <v>0</v>
      </c>
      <c r="K573" s="171"/>
      <c r="L573" s="134"/>
    </row>
    <row r="574" spans="1:12" s="136" customFormat="1" x14ac:dyDescent="0.25">
      <c r="A574" s="134"/>
      <c r="B574" s="135">
        <f t="shared" si="19"/>
        <v>839</v>
      </c>
      <c r="C574" s="210"/>
      <c r="D574" s="211"/>
      <c r="E574" s="211"/>
      <c r="F574" s="212"/>
      <c r="G574" s="213"/>
      <c r="H574" s="216"/>
      <c r="I574" s="216"/>
      <c r="J574" s="11">
        <f t="shared" si="18"/>
        <v>0</v>
      </c>
      <c r="K574" s="171"/>
      <c r="L574" s="134"/>
    </row>
    <row r="575" spans="1:12" s="136" customFormat="1" x14ac:dyDescent="0.25">
      <c r="A575" s="134"/>
      <c r="B575" s="135">
        <f t="shared" si="19"/>
        <v>840</v>
      </c>
      <c r="C575" s="210"/>
      <c r="D575" s="211"/>
      <c r="E575" s="211"/>
      <c r="F575" s="212"/>
      <c r="G575" s="213"/>
      <c r="H575" s="216"/>
      <c r="I575" s="216"/>
      <c r="J575" s="11">
        <f t="shared" si="18"/>
        <v>0</v>
      </c>
      <c r="K575" s="171"/>
      <c r="L575" s="134"/>
    </row>
    <row r="576" spans="1:12" s="136" customFormat="1" ht="15.75" x14ac:dyDescent="0.25">
      <c r="A576" s="134"/>
      <c r="B576" s="135"/>
      <c r="C576" s="137"/>
      <c r="D576" s="134"/>
      <c r="E576" s="138"/>
      <c r="F576" s="139"/>
      <c r="G576" s="140" t="str">
        <f>C534</f>
        <v>Agosto</v>
      </c>
      <c r="H576" s="141">
        <f>SUM(H534:H575)</f>
        <v>0</v>
      </c>
      <c r="I576" s="141">
        <f>SUM(I534:I575)</f>
        <v>0</v>
      </c>
      <c r="J576" s="141">
        <f>SUM(J536:J575)</f>
        <v>0</v>
      </c>
      <c r="K576" s="142"/>
      <c r="L576" s="134"/>
    </row>
    <row r="577" spans="1:12" s="136" customFormat="1" x14ac:dyDescent="0.25">
      <c r="A577" s="134"/>
      <c r="B577" s="79"/>
      <c r="C577" s="107" t="s">
        <v>187</v>
      </c>
      <c r="D577" s="14"/>
      <c r="E577" s="14"/>
      <c r="F577" s="14"/>
      <c r="G577" s="14"/>
      <c r="H577" s="14"/>
      <c r="I577" s="14"/>
      <c r="J577" s="14"/>
      <c r="K577" s="23"/>
      <c r="L577" s="134"/>
    </row>
    <row r="578" spans="1:12" s="136" customFormat="1" x14ac:dyDescent="0.25">
      <c r="A578" s="134"/>
      <c r="B578" s="201"/>
      <c r="C578" s="349" t="s">
        <v>188</v>
      </c>
      <c r="D578" s="350"/>
      <c r="E578" s="350"/>
      <c r="F578" s="350"/>
      <c r="G578" s="350"/>
      <c r="H578" s="350"/>
      <c r="I578" s="350"/>
      <c r="J578" s="350"/>
      <c r="K578" s="351"/>
      <c r="L578" s="134"/>
    </row>
    <row r="579" spans="1:12" s="136" customFormat="1" x14ac:dyDescent="0.25">
      <c r="A579" s="134"/>
      <c r="B579" s="201"/>
      <c r="C579" s="202"/>
      <c r="D579" s="203"/>
      <c r="E579" s="203"/>
      <c r="F579" s="203"/>
      <c r="G579" s="203"/>
      <c r="H579" s="203"/>
      <c r="I579" s="203"/>
      <c r="J579" s="203"/>
      <c r="K579" s="204"/>
      <c r="L579" s="134"/>
    </row>
    <row r="580" spans="1:12" s="136" customFormat="1" ht="13.5" thickBot="1" x14ac:dyDescent="0.3">
      <c r="A580" s="134"/>
      <c r="B580" s="215"/>
      <c r="C580" s="352"/>
      <c r="D580" s="353"/>
      <c r="E580" s="353"/>
      <c r="F580" s="353"/>
      <c r="G580" s="353"/>
      <c r="H580" s="353"/>
      <c r="I580" s="353"/>
      <c r="J580" s="353"/>
      <c r="K580" s="354"/>
      <c r="L580" s="134"/>
    </row>
    <row r="581" spans="1:12" s="136" customFormat="1" ht="18.75" x14ac:dyDescent="0.25">
      <c r="A581" s="134"/>
      <c r="B581" s="125"/>
      <c r="C581" s="126" t="s">
        <v>149</v>
      </c>
      <c r="D581" s="126"/>
      <c r="E581" s="126"/>
      <c r="F581" s="126"/>
      <c r="G581" s="127"/>
      <c r="H581" s="126"/>
      <c r="I581" s="126"/>
      <c r="J581" s="126"/>
      <c r="K581" s="128"/>
      <c r="L581" s="134"/>
    </row>
    <row r="582" spans="1:12" s="136" customFormat="1" ht="25.5" x14ac:dyDescent="0.25">
      <c r="A582" s="134"/>
      <c r="B582" s="130" t="s">
        <v>165</v>
      </c>
      <c r="C582" s="131" t="s">
        <v>198</v>
      </c>
      <c r="D582" s="131" t="s">
        <v>8</v>
      </c>
      <c r="E582" s="131" t="s">
        <v>7</v>
      </c>
      <c r="F582" s="131" t="s">
        <v>199</v>
      </c>
      <c r="G582" s="131" t="s">
        <v>200</v>
      </c>
      <c r="H582" s="132" t="s">
        <v>201</v>
      </c>
      <c r="I582" s="131" t="s">
        <v>202</v>
      </c>
      <c r="J582" s="131" t="s">
        <v>203</v>
      </c>
      <c r="K582" s="133" t="s">
        <v>6</v>
      </c>
      <c r="L582" s="134"/>
    </row>
    <row r="583" spans="1:12" s="136" customFormat="1" x14ac:dyDescent="0.25">
      <c r="A583" s="134"/>
      <c r="B583" s="135">
        <v>901</v>
      </c>
      <c r="C583" s="210"/>
      <c r="D583" s="211"/>
      <c r="E583" s="211"/>
      <c r="F583" s="212"/>
      <c r="G583" s="213"/>
      <c r="H583" s="216"/>
      <c r="I583" s="216"/>
      <c r="J583" s="11">
        <f>SUM(H583:I583)</f>
        <v>0</v>
      </c>
      <c r="K583" s="171"/>
      <c r="L583" s="134"/>
    </row>
    <row r="584" spans="1:12" s="136" customFormat="1" x14ac:dyDescent="0.25">
      <c r="A584" s="134"/>
      <c r="B584" s="135">
        <f>B583+1</f>
        <v>902</v>
      </c>
      <c r="C584" s="210"/>
      <c r="D584" s="211"/>
      <c r="E584" s="211"/>
      <c r="F584" s="212"/>
      <c r="G584" s="213"/>
      <c r="H584" s="216"/>
      <c r="I584" s="216"/>
      <c r="J584" s="11">
        <f t="shared" ref="J584:J622" si="20">SUM(H584:I584)</f>
        <v>0</v>
      </c>
      <c r="K584" s="171"/>
      <c r="L584" s="134"/>
    </row>
    <row r="585" spans="1:12" s="136" customFormat="1" x14ac:dyDescent="0.25">
      <c r="A585" s="134"/>
      <c r="B585" s="135">
        <f t="shared" ref="B585:B622" si="21">B584+1</f>
        <v>903</v>
      </c>
      <c r="C585" s="210"/>
      <c r="D585" s="211"/>
      <c r="E585" s="211"/>
      <c r="F585" s="212"/>
      <c r="G585" s="213"/>
      <c r="H585" s="216"/>
      <c r="I585" s="216"/>
      <c r="J585" s="11">
        <f t="shared" si="20"/>
        <v>0</v>
      </c>
      <c r="K585" s="171"/>
      <c r="L585" s="134"/>
    </row>
    <row r="586" spans="1:12" s="136" customFormat="1" x14ac:dyDescent="0.25">
      <c r="A586" s="134"/>
      <c r="B586" s="135">
        <f t="shared" si="21"/>
        <v>904</v>
      </c>
      <c r="C586" s="210"/>
      <c r="D586" s="211"/>
      <c r="E586" s="211"/>
      <c r="F586" s="212"/>
      <c r="G586" s="213"/>
      <c r="H586" s="216"/>
      <c r="I586" s="216"/>
      <c r="J586" s="11">
        <f t="shared" si="20"/>
        <v>0</v>
      </c>
      <c r="K586" s="171"/>
      <c r="L586" s="134"/>
    </row>
    <row r="587" spans="1:12" s="136" customFormat="1" x14ac:dyDescent="0.25">
      <c r="A587" s="134"/>
      <c r="B587" s="135">
        <f t="shared" si="21"/>
        <v>905</v>
      </c>
      <c r="C587" s="210"/>
      <c r="D587" s="211"/>
      <c r="E587" s="211"/>
      <c r="F587" s="212"/>
      <c r="G587" s="213"/>
      <c r="H587" s="216"/>
      <c r="I587" s="216"/>
      <c r="J587" s="11">
        <f t="shared" si="20"/>
        <v>0</v>
      </c>
      <c r="K587" s="171"/>
      <c r="L587" s="134"/>
    </row>
    <row r="588" spans="1:12" s="136" customFormat="1" x14ac:dyDescent="0.25">
      <c r="A588" s="134"/>
      <c r="B588" s="135">
        <f t="shared" si="21"/>
        <v>906</v>
      </c>
      <c r="C588" s="210"/>
      <c r="D588" s="211"/>
      <c r="E588" s="211"/>
      <c r="F588" s="212"/>
      <c r="G588" s="213"/>
      <c r="H588" s="216"/>
      <c r="I588" s="216"/>
      <c r="J588" s="11">
        <f t="shared" si="20"/>
        <v>0</v>
      </c>
      <c r="K588" s="171"/>
      <c r="L588" s="134"/>
    </row>
    <row r="589" spans="1:12" s="136" customFormat="1" x14ac:dyDescent="0.25">
      <c r="A589" s="134"/>
      <c r="B589" s="135">
        <f t="shared" si="21"/>
        <v>907</v>
      </c>
      <c r="C589" s="210"/>
      <c r="D589" s="211"/>
      <c r="E589" s="211"/>
      <c r="F589" s="212"/>
      <c r="G589" s="213"/>
      <c r="H589" s="216"/>
      <c r="I589" s="216"/>
      <c r="J589" s="11">
        <f t="shared" si="20"/>
        <v>0</v>
      </c>
      <c r="K589" s="171"/>
      <c r="L589" s="134"/>
    </row>
    <row r="590" spans="1:12" s="136" customFormat="1" x14ac:dyDescent="0.25">
      <c r="A590" s="134"/>
      <c r="B590" s="135">
        <f t="shared" si="21"/>
        <v>908</v>
      </c>
      <c r="C590" s="210"/>
      <c r="D590" s="211"/>
      <c r="E590" s="211"/>
      <c r="F590" s="212"/>
      <c r="G590" s="213"/>
      <c r="H590" s="216"/>
      <c r="I590" s="216"/>
      <c r="J590" s="11">
        <f t="shared" si="20"/>
        <v>0</v>
      </c>
      <c r="K590" s="171"/>
      <c r="L590" s="134"/>
    </row>
    <row r="591" spans="1:12" s="136" customFormat="1" x14ac:dyDescent="0.25">
      <c r="A591" s="134"/>
      <c r="B591" s="135">
        <f t="shared" si="21"/>
        <v>909</v>
      </c>
      <c r="C591" s="210"/>
      <c r="D591" s="211"/>
      <c r="E591" s="211"/>
      <c r="F591" s="212"/>
      <c r="G591" s="213"/>
      <c r="H591" s="216"/>
      <c r="I591" s="216"/>
      <c r="J591" s="11">
        <f t="shared" si="20"/>
        <v>0</v>
      </c>
      <c r="K591" s="171"/>
      <c r="L591" s="134"/>
    </row>
    <row r="592" spans="1:12" s="136" customFormat="1" x14ac:dyDescent="0.25">
      <c r="A592" s="134"/>
      <c r="B592" s="135">
        <f t="shared" si="21"/>
        <v>910</v>
      </c>
      <c r="C592" s="210"/>
      <c r="D592" s="211"/>
      <c r="E592" s="211"/>
      <c r="F592" s="212"/>
      <c r="G592" s="213"/>
      <c r="H592" s="216"/>
      <c r="I592" s="216"/>
      <c r="J592" s="11">
        <f t="shared" si="20"/>
        <v>0</v>
      </c>
      <c r="K592" s="171"/>
      <c r="L592" s="134"/>
    </row>
    <row r="593" spans="1:12" s="136" customFormat="1" x14ac:dyDescent="0.25">
      <c r="A593" s="134"/>
      <c r="B593" s="135">
        <f t="shared" si="21"/>
        <v>911</v>
      </c>
      <c r="C593" s="210"/>
      <c r="D593" s="211"/>
      <c r="E593" s="211"/>
      <c r="F593" s="212"/>
      <c r="G593" s="213"/>
      <c r="H593" s="216"/>
      <c r="I593" s="216"/>
      <c r="J593" s="11">
        <f t="shared" si="20"/>
        <v>0</v>
      </c>
      <c r="K593" s="171"/>
      <c r="L593" s="134"/>
    </row>
    <row r="594" spans="1:12" s="136" customFormat="1" x14ac:dyDescent="0.25">
      <c r="A594" s="134"/>
      <c r="B594" s="135">
        <f t="shared" si="21"/>
        <v>912</v>
      </c>
      <c r="C594" s="210"/>
      <c r="D594" s="211"/>
      <c r="E594" s="211"/>
      <c r="F594" s="212"/>
      <c r="G594" s="213"/>
      <c r="H594" s="216"/>
      <c r="I594" s="216"/>
      <c r="J594" s="11">
        <f t="shared" si="20"/>
        <v>0</v>
      </c>
      <c r="K594" s="171"/>
      <c r="L594" s="134"/>
    </row>
    <row r="595" spans="1:12" s="136" customFormat="1" x14ac:dyDescent="0.25">
      <c r="A595" s="134"/>
      <c r="B595" s="135">
        <f t="shared" si="21"/>
        <v>913</v>
      </c>
      <c r="C595" s="210"/>
      <c r="D595" s="211"/>
      <c r="E595" s="211"/>
      <c r="F595" s="212"/>
      <c r="G595" s="213"/>
      <c r="H595" s="216"/>
      <c r="I595" s="216"/>
      <c r="J595" s="11">
        <f t="shared" si="20"/>
        <v>0</v>
      </c>
      <c r="K595" s="171"/>
      <c r="L595" s="134"/>
    </row>
    <row r="596" spans="1:12" s="136" customFormat="1" x14ac:dyDescent="0.25">
      <c r="A596" s="134"/>
      <c r="B596" s="135">
        <f t="shared" si="21"/>
        <v>914</v>
      </c>
      <c r="C596" s="210"/>
      <c r="D596" s="211"/>
      <c r="E596" s="211"/>
      <c r="F596" s="212"/>
      <c r="G596" s="213"/>
      <c r="H596" s="216"/>
      <c r="I596" s="216"/>
      <c r="J596" s="11">
        <f t="shared" si="20"/>
        <v>0</v>
      </c>
      <c r="K596" s="171"/>
      <c r="L596" s="134"/>
    </row>
    <row r="597" spans="1:12" s="136" customFormat="1" x14ac:dyDescent="0.25">
      <c r="A597" s="134"/>
      <c r="B597" s="135">
        <f t="shared" si="21"/>
        <v>915</v>
      </c>
      <c r="C597" s="210"/>
      <c r="D597" s="211"/>
      <c r="E597" s="211"/>
      <c r="F597" s="212"/>
      <c r="G597" s="213"/>
      <c r="H597" s="216"/>
      <c r="I597" s="216"/>
      <c r="J597" s="11">
        <f t="shared" si="20"/>
        <v>0</v>
      </c>
      <c r="K597" s="171"/>
      <c r="L597" s="134"/>
    </row>
    <row r="598" spans="1:12" s="136" customFormat="1" x14ac:dyDescent="0.25">
      <c r="A598" s="134"/>
      <c r="B598" s="135">
        <f t="shared" si="21"/>
        <v>916</v>
      </c>
      <c r="C598" s="210"/>
      <c r="D598" s="211"/>
      <c r="E598" s="211"/>
      <c r="F598" s="212"/>
      <c r="G598" s="213"/>
      <c r="H598" s="216"/>
      <c r="I598" s="216"/>
      <c r="J598" s="11">
        <f t="shared" si="20"/>
        <v>0</v>
      </c>
      <c r="K598" s="171"/>
      <c r="L598" s="134"/>
    </row>
    <row r="599" spans="1:12" s="136" customFormat="1" x14ac:dyDescent="0.25">
      <c r="A599" s="134"/>
      <c r="B599" s="135">
        <f t="shared" si="21"/>
        <v>917</v>
      </c>
      <c r="C599" s="210"/>
      <c r="D599" s="211"/>
      <c r="E599" s="211"/>
      <c r="F599" s="212"/>
      <c r="G599" s="213"/>
      <c r="H599" s="216"/>
      <c r="I599" s="216"/>
      <c r="J599" s="11">
        <f t="shared" si="20"/>
        <v>0</v>
      </c>
      <c r="K599" s="171"/>
      <c r="L599" s="134"/>
    </row>
    <row r="600" spans="1:12" s="136" customFormat="1" x14ac:dyDescent="0.25">
      <c r="A600" s="134"/>
      <c r="B600" s="135">
        <f t="shared" si="21"/>
        <v>918</v>
      </c>
      <c r="C600" s="210"/>
      <c r="D600" s="211"/>
      <c r="E600" s="211"/>
      <c r="F600" s="212"/>
      <c r="G600" s="213"/>
      <c r="H600" s="216"/>
      <c r="I600" s="216"/>
      <c r="J600" s="11">
        <f t="shared" si="20"/>
        <v>0</v>
      </c>
      <c r="K600" s="171"/>
      <c r="L600" s="134"/>
    </row>
    <row r="601" spans="1:12" s="136" customFormat="1" x14ac:dyDescent="0.25">
      <c r="A601" s="134"/>
      <c r="B601" s="135">
        <f t="shared" si="21"/>
        <v>919</v>
      </c>
      <c r="C601" s="210"/>
      <c r="D601" s="211"/>
      <c r="E601" s="211"/>
      <c r="F601" s="212"/>
      <c r="G601" s="213"/>
      <c r="H601" s="216"/>
      <c r="I601" s="216"/>
      <c r="J601" s="11">
        <f t="shared" si="20"/>
        <v>0</v>
      </c>
      <c r="K601" s="171"/>
      <c r="L601" s="134"/>
    </row>
    <row r="602" spans="1:12" s="136" customFormat="1" x14ac:dyDescent="0.25">
      <c r="A602" s="134"/>
      <c r="B602" s="135">
        <f t="shared" si="21"/>
        <v>920</v>
      </c>
      <c r="C602" s="210"/>
      <c r="D602" s="211"/>
      <c r="E602" s="211"/>
      <c r="F602" s="212"/>
      <c r="G602" s="213"/>
      <c r="H602" s="216"/>
      <c r="I602" s="216"/>
      <c r="J602" s="11">
        <f t="shared" si="20"/>
        <v>0</v>
      </c>
      <c r="K602" s="171"/>
      <c r="L602" s="134"/>
    </row>
    <row r="603" spans="1:12" s="136" customFormat="1" x14ac:dyDescent="0.25">
      <c r="A603" s="134"/>
      <c r="B603" s="135">
        <f t="shared" si="21"/>
        <v>921</v>
      </c>
      <c r="C603" s="210"/>
      <c r="D603" s="211"/>
      <c r="E603" s="211"/>
      <c r="F603" s="212"/>
      <c r="G603" s="213"/>
      <c r="H603" s="216"/>
      <c r="I603" s="216"/>
      <c r="J603" s="11">
        <f t="shared" si="20"/>
        <v>0</v>
      </c>
      <c r="K603" s="171"/>
      <c r="L603" s="134"/>
    </row>
    <row r="604" spans="1:12" s="136" customFormat="1" x14ac:dyDescent="0.25">
      <c r="A604" s="134"/>
      <c r="B604" s="135">
        <f t="shared" si="21"/>
        <v>922</v>
      </c>
      <c r="C604" s="210"/>
      <c r="D604" s="211"/>
      <c r="E604" s="211"/>
      <c r="F604" s="212"/>
      <c r="G604" s="213"/>
      <c r="H604" s="216"/>
      <c r="I604" s="216"/>
      <c r="J604" s="11">
        <f t="shared" si="20"/>
        <v>0</v>
      </c>
      <c r="K604" s="171"/>
      <c r="L604" s="134"/>
    </row>
    <row r="605" spans="1:12" s="136" customFormat="1" x14ac:dyDescent="0.25">
      <c r="A605" s="134"/>
      <c r="B605" s="135">
        <f t="shared" si="21"/>
        <v>923</v>
      </c>
      <c r="C605" s="210"/>
      <c r="D605" s="211"/>
      <c r="E605" s="211"/>
      <c r="F605" s="212"/>
      <c r="G605" s="213"/>
      <c r="H605" s="216"/>
      <c r="I605" s="216"/>
      <c r="J605" s="11">
        <f t="shared" si="20"/>
        <v>0</v>
      </c>
      <c r="K605" s="171"/>
      <c r="L605" s="134"/>
    </row>
    <row r="606" spans="1:12" s="136" customFormat="1" x14ac:dyDescent="0.25">
      <c r="A606" s="134"/>
      <c r="B606" s="135">
        <f t="shared" si="21"/>
        <v>924</v>
      </c>
      <c r="C606" s="210"/>
      <c r="D606" s="211"/>
      <c r="E606" s="211"/>
      <c r="F606" s="212"/>
      <c r="G606" s="213"/>
      <c r="H606" s="216"/>
      <c r="I606" s="216"/>
      <c r="J606" s="11">
        <f t="shared" si="20"/>
        <v>0</v>
      </c>
      <c r="K606" s="171"/>
      <c r="L606" s="134"/>
    </row>
    <row r="607" spans="1:12" s="136" customFormat="1" x14ac:dyDescent="0.25">
      <c r="A607" s="134"/>
      <c r="B607" s="135">
        <f t="shared" si="21"/>
        <v>925</v>
      </c>
      <c r="C607" s="210"/>
      <c r="D607" s="211"/>
      <c r="E607" s="211"/>
      <c r="F607" s="212"/>
      <c r="G607" s="213"/>
      <c r="H607" s="216"/>
      <c r="I607" s="216"/>
      <c r="J607" s="11">
        <f t="shared" si="20"/>
        <v>0</v>
      </c>
      <c r="K607" s="171"/>
      <c r="L607" s="134"/>
    </row>
    <row r="608" spans="1:12" s="136" customFormat="1" x14ac:dyDescent="0.25">
      <c r="A608" s="134"/>
      <c r="B608" s="135">
        <f t="shared" si="21"/>
        <v>926</v>
      </c>
      <c r="C608" s="210"/>
      <c r="D608" s="211"/>
      <c r="E608" s="211"/>
      <c r="F608" s="212"/>
      <c r="G608" s="213"/>
      <c r="H608" s="216"/>
      <c r="I608" s="216"/>
      <c r="J608" s="11">
        <f t="shared" si="20"/>
        <v>0</v>
      </c>
      <c r="K608" s="171"/>
      <c r="L608" s="134"/>
    </row>
    <row r="609" spans="1:12" s="136" customFormat="1" x14ac:dyDescent="0.25">
      <c r="A609" s="134"/>
      <c r="B609" s="135">
        <f t="shared" si="21"/>
        <v>927</v>
      </c>
      <c r="C609" s="210"/>
      <c r="D609" s="211"/>
      <c r="E609" s="211"/>
      <c r="F609" s="212"/>
      <c r="G609" s="213"/>
      <c r="H609" s="216"/>
      <c r="I609" s="216"/>
      <c r="J609" s="11">
        <f t="shared" si="20"/>
        <v>0</v>
      </c>
      <c r="K609" s="171"/>
      <c r="L609" s="134"/>
    </row>
    <row r="610" spans="1:12" s="136" customFormat="1" x14ac:dyDescent="0.25">
      <c r="A610" s="134"/>
      <c r="B610" s="135">
        <f t="shared" si="21"/>
        <v>928</v>
      </c>
      <c r="C610" s="210"/>
      <c r="D610" s="211"/>
      <c r="E610" s="211"/>
      <c r="F610" s="212"/>
      <c r="G610" s="213"/>
      <c r="H610" s="216"/>
      <c r="I610" s="216"/>
      <c r="J610" s="11">
        <f t="shared" si="20"/>
        <v>0</v>
      </c>
      <c r="K610" s="171"/>
      <c r="L610" s="134"/>
    </row>
    <row r="611" spans="1:12" s="136" customFormat="1" x14ac:dyDescent="0.25">
      <c r="A611" s="134"/>
      <c r="B611" s="135">
        <f t="shared" si="21"/>
        <v>929</v>
      </c>
      <c r="C611" s="210"/>
      <c r="D611" s="211"/>
      <c r="E611" s="211"/>
      <c r="F611" s="212"/>
      <c r="G611" s="213"/>
      <c r="H611" s="216"/>
      <c r="I611" s="216"/>
      <c r="J611" s="11">
        <f t="shared" si="20"/>
        <v>0</v>
      </c>
      <c r="K611" s="171"/>
      <c r="L611" s="134"/>
    </row>
    <row r="612" spans="1:12" s="136" customFormat="1" x14ac:dyDescent="0.25">
      <c r="A612" s="134"/>
      <c r="B612" s="135">
        <f t="shared" si="21"/>
        <v>930</v>
      </c>
      <c r="C612" s="210"/>
      <c r="D612" s="211"/>
      <c r="E612" s="211"/>
      <c r="F612" s="212"/>
      <c r="G612" s="213"/>
      <c r="H612" s="216"/>
      <c r="I612" s="216"/>
      <c r="J612" s="11">
        <f t="shared" si="20"/>
        <v>0</v>
      </c>
      <c r="K612" s="171"/>
      <c r="L612" s="134"/>
    </row>
    <row r="613" spans="1:12" s="136" customFormat="1" x14ac:dyDescent="0.25">
      <c r="A613" s="134"/>
      <c r="B613" s="135">
        <f t="shared" si="21"/>
        <v>931</v>
      </c>
      <c r="C613" s="210"/>
      <c r="D613" s="211"/>
      <c r="E613" s="211"/>
      <c r="F613" s="212"/>
      <c r="G613" s="213"/>
      <c r="H613" s="216"/>
      <c r="I613" s="216"/>
      <c r="J613" s="11">
        <f t="shared" si="20"/>
        <v>0</v>
      </c>
      <c r="K613" s="171"/>
      <c r="L613" s="134"/>
    </row>
    <row r="614" spans="1:12" s="136" customFormat="1" x14ac:dyDescent="0.25">
      <c r="A614" s="134"/>
      <c r="B614" s="135">
        <f t="shared" si="21"/>
        <v>932</v>
      </c>
      <c r="C614" s="210"/>
      <c r="D614" s="211"/>
      <c r="E614" s="211"/>
      <c r="F614" s="212"/>
      <c r="G614" s="213"/>
      <c r="H614" s="216"/>
      <c r="I614" s="216"/>
      <c r="J614" s="11">
        <f t="shared" si="20"/>
        <v>0</v>
      </c>
      <c r="K614" s="171"/>
      <c r="L614" s="134"/>
    </row>
    <row r="615" spans="1:12" s="136" customFormat="1" x14ac:dyDescent="0.25">
      <c r="A615" s="134"/>
      <c r="B615" s="135">
        <f t="shared" si="21"/>
        <v>933</v>
      </c>
      <c r="C615" s="210"/>
      <c r="D615" s="211"/>
      <c r="E615" s="211"/>
      <c r="F615" s="212"/>
      <c r="G615" s="213"/>
      <c r="H615" s="216"/>
      <c r="I615" s="216"/>
      <c r="J615" s="11">
        <f t="shared" si="20"/>
        <v>0</v>
      </c>
      <c r="K615" s="171"/>
      <c r="L615" s="134"/>
    </row>
    <row r="616" spans="1:12" s="136" customFormat="1" x14ac:dyDescent="0.25">
      <c r="A616" s="134"/>
      <c r="B616" s="135">
        <f t="shared" si="21"/>
        <v>934</v>
      </c>
      <c r="C616" s="210"/>
      <c r="D616" s="211"/>
      <c r="E616" s="211"/>
      <c r="F616" s="212"/>
      <c r="G616" s="213"/>
      <c r="H616" s="216"/>
      <c r="I616" s="216"/>
      <c r="J616" s="11">
        <f t="shared" si="20"/>
        <v>0</v>
      </c>
      <c r="K616" s="171"/>
      <c r="L616" s="134"/>
    </row>
    <row r="617" spans="1:12" s="136" customFormat="1" x14ac:dyDescent="0.25">
      <c r="A617" s="134"/>
      <c r="B617" s="135">
        <f t="shared" si="21"/>
        <v>935</v>
      </c>
      <c r="C617" s="210"/>
      <c r="D617" s="211"/>
      <c r="E617" s="211"/>
      <c r="F617" s="212"/>
      <c r="G617" s="213"/>
      <c r="H617" s="216"/>
      <c r="I617" s="216"/>
      <c r="J617" s="11">
        <f t="shared" si="20"/>
        <v>0</v>
      </c>
      <c r="K617" s="171"/>
      <c r="L617" s="134"/>
    </row>
    <row r="618" spans="1:12" s="136" customFormat="1" x14ac:dyDescent="0.25">
      <c r="A618" s="134"/>
      <c r="B618" s="135">
        <f t="shared" si="21"/>
        <v>936</v>
      </c>
      <c r="C618" s="210"/>
      <c r="D618" s="211"/>
      <c r="E618" s="211"/>
      <c r="F618" s="212"/>
      <c r="G618" s="213"/>
      <c r="H618" s="216"/>
      <c r="I618" s="216"/>
      <c r="J618" s="11">
        <f t="shared" si="20"/>
        <v>0</v>
      </c>
      <c r="K618" s="171"/>
      <c r="L618" s="134"/>
    </row>
    <row r="619" spans="1:12" s="136" customFormat="1" x14ac:dyDescent="0.25">
      <c r="A619" s="134"/>
      <c r="B619" s="135">
        <f t="shared" si="21"/>
        <v>937</v>
      </c>
      <c r="C619" s="210"/>
      <c r="D619" s="211"/>
      <c r="E619" s="211"/>
      <c r="F619" s="212"/>
      <c r="G619" s="213"/>
      <c r="H619" s="216"/>
      <c r="I619" s="216"/>
      <c r="J619" s="11">
        <f t="shared" si="20"/>
        <v>0</v>
      </c>
      <c r="K619" s="171"/>
      <c r="L619" s="134"/>
    </row>
    <row r="620" spans="1:12" s="136" customFormat="1" x14ac:dyDescent="0.25">
      <c r="A620" s="134"/>
      <c r="B620" s="135">
        <f t="shared" si="21"/>
        <v>938</v>
      </c>
      <c r="C620" s="210"/>
      <c r="D620" s="211"/>
      <c r="E620" s="211"/>
      <c r="F620" s="212"/>
      <c r="G620" s="213"/>
      <c r="H620" s="216"/>
      <c r="I620" s="216"/>
      <c r="J620" s="11">
        <f t="shared" si="20"/>
        <v>0</v>
      </c>
      <c r="K620" s="171"/>
      <c r="L620" s="134"/>
    </row>
    <row r="621" spans="1:12" s="136" customFormat="1" x14ac:dyDescent="0.25">
      <c r="A621" s="134"/>
      <c r="B621" s="135">
        <f t="shared" si="21"/>
        <v>939</v>
      </c>
      <c r="C621" s="210"/>
      <c r="D621" s="211"/>
      <c r="E621" s="211"/>
      <c r="F621" s="212"/>
      <c r="G621" s="213"/>
      <c r="H621" s="216"/>
      <c r="I621" s="216"/>
      <c r="J621" s="11">
        <f t="shared" si="20"/>
        <v>0</v>
      </c>
      <c r="K621" s="171"/>
      <c r="L621" s="134"/>
    </row>
    <row r="622" spans="1:12" s="136" customFormat="1" x14ac:dyDescent="0.25">
      <c r="A622" s="134"/>
      <c r="B622" s="135">
        <f t="shared" si="21"/>
        <v>940</v>
      </c>
      <c r="C622" s="210"/>
      <c r="D622" s="211"/>
      <c r="E622" s="211"/>
      <c r="F622" s="212"/>
      <c r="G622" s="213"/>
      <c r="H622" s="216"/>
      <c r="I622" s="216"/>
      <c r="J622" s="11">
        <f t="shared" si="20"/>
        <v>0</v>
      </c>
      <c r="K622" s="171"/>
      <c r="L622" s="134"/>
    </row>
    <row r="623" spans="1:12" s="136" customFormat="1" ht="15.75" x14ac:dyDescent="0.25">
      <c r="A623" s="134"/>
      <c r="B623" s="135"/>
      <c r="C623" s="137"/>
      <c r="D623" s="134"/>
      <c r="E623" s="138"/>
      <c r="F623" s="139"/>
      <c r="G623" s="140" t="str">
        <f>C581</f>
        <v>Setembro</v>
      </c>
      <c r="H623" s="141">
        <f>SUM(H581:H622)</f>
        <v>0</v>
      </c>
      <c r="I623" s="141">
        <f>SUM(I581:I622)</f>
        <v>0</v>
      </c>
      <c r="J623" s="141">
        <f>SUM(J583:J622)</f>
        <v>0</v>
      </c>
      <c r="K623" s="142"/>
      <c r="L623" s="134"/>
    </row>
    <row r="624" spans="1:12" s="136" customFormat="1" ht="15.75" x14ac:dyDescent="0.25">
      <c r="A624" s="134"/>
      <c r="B624" s="143"/>
      <c r="C624" s="144"/>
      <c r="D624" s="145"/>
      <c r="E624" s="146"/>
      <c r="F624" s="147"/>
      <c r="G624" s="148" t="s">
        <v>28</v>
      </c>
      <c r="H624" s="149">
        <f>SUM(H529,H576,H623)</f>
        <v>0</v>
      </c>
      <c r="I624" s="149">
        <f>SUM(I529,I576,I623)</f>
        <v>0</v>
      </c>
      <c r="J624" s="149">
        <f>SUM(J529,J576,J623)</f>
        <v>0</v>
      </c>
      <c r="K624" s="150"/>
      <c r="L624" s="134"/>
    </row>
    <row r="625" spans="1:12" s="136" customFormat="1" x14ac:dyDescent="0.25">
      <c r="A625" s="134"/>
      <c r="B625" s="79"/>
      <c r="C625" s="107" t="s">
        <v>187</v>
      </c>
      <c r="D625" s="14"/>
      <c r="E625" s="14"/>
      <c r="F625" s="14"/>
      <c r="G625" s="14"/>
      <c r="H625" s="14"/>
      <c r="I625" s="14"/>
      <c r="J625" s="14"/>
      <c r="K625" s="23"/>
      <c r="L625" s="134"/>
    </row>
    <row r="626" spans="1:12" s="136" customFormat="1" x14ac:dyDescent="0.25">
      <c r="A626" s="134"/>
      <c r="B626" s="201"/>
      <c r="C626" s="349" t="s">
        <v>188</v>
      </c>
      <c r="D626" s="350"/>
      <c r="E626" s="350"/>
      <c r="F626" s="350"/>
      <c r="G626" s="350"/>
      <c r="H626" s="350"/>
      <c r="I626" s="350"/>
      <c r="J626" s="350"/>
      <c r="K626" s="351"/>
      <c r="L626" s="134"/>
    </row>
    <row r="627" spans="1:12" s="136" customFormat="1" x14ac:dyDescent="0.25">
      <c r="A627" s="134"/>
      <c r="B627" s="201"/>
      <c r="C627" s="202"/>
      <c r="D627" s="203"/>
      <c r="E627" s="203"/>
      <c r="F627" s="203"/>
      <c r="G627" s="203"/>
      <c r="H627" s="203"/>
      <c r="I627" s="203"/>
      <c r="J627" s="203"/>
      <c r="K627" s="204"/>
      <c r="L627" s="134"/>
    </row>
    <row r="628" spans="1:12" s="136" customFormat="1" ht="13.5" thickBot="1" x14ac:dyDescent="0.3">
      <c r="A628" s="134"/>
      <c r="B628" s="215"/>
      <c r="C628" s="352"/>
      <c r="D628" s="353"/>
      <c r="E628" s="353"/>
      <c r="F628" s="353"/>
      <c r="G628" s="353"/>
      <c r="H628" s="353"/>
      <c r="I628" s="353"/>
      <c r="J628" s="353"/>
      <c r="K628" s="354"/>
      <c r="L628" s="134"/>
    </row>
    <row r="629" spans="1:12" s="129" customFormat="1" ht="18.75" x14ac:dyDescent="0.25">
      <c r="A629" s="134"/>
      <c r="B629" s="125"/>
      <c r="C629" s="126" t="s">
        <v>150</v>
      </c>
      <c r="D629" s="126"/>
      <c r="E629" s="126"/>
      <c r="F629" s="126"/>
      <c r="G629" s="127"/>
      <c r="H629" s="126"/>
      <c r="I629" s="126"/>
      <c r="J629" s="126"/>
      <c r="K629" s="128"/>
      <c r="L629" s="134"/>
    </row>
    <row r="630" spans="1:12" s="129" customFormat="1" ht="25.5" x14ac:dyDescent="0.25">
      <c r="A630" s="251"/>
      <c r="B630" s="130" t="s">
        <v>165</v>
      </c>
      <c r="C630" s="131" t="s">
        <v>198</v>
      </c>
      <c r="D630" s="131" t="s">
        <v>8</v>
      </c>
      <c r="E630" s="131" t="s">
        <v>7</v>
      </c>
      <c r="F630" s="131" t="s">
        <v>199</v>
      </c>
      <c r="G630" s="131" t="s">
        <v>200</v>
      </c>
      <c r="H630" s="132" t="s">
        <v>201</v>
      </c>
      <c r="I630" s="131" t="s">
        <v>202</v>
      </c>
      <c r="J630" s="131" t="s">
        <v>203</v>
      </c>
      <c r="K630" s="133" t="s">
        <v>6</v>
      </c>
      <c r="L630" s="251"/>
    </row>
    <row r="631" spans="1:12" s="136" customFormat="1" x14ac:dyDescent="0.25">
      <c r="A631" s="134"/>
      <c r="B631" s="135">
        <v>1001</v>
      </c>
      <c r="C631" s="210"/>
      <c r="D631" s="211"/>
      <c r="E631" s="211"/>
      <c r="F631" s="212"/>
      <c r="G631" s="213"/>
      <c r="H631" s="216"/>
      <c r="I631" s="216"/>
      <c r="J631" s="11">
        <f>SUM(H631:I631)</f>
        <v>0</v>
      </c>
      <c r="K631" s="171"/>
      <c r="L631" s="134"/>
    </row>
    <row r="632" spans="1:12" s="136" customFormat="1" x14ac:dyDescent="0.25">
      <c r="A632" s="134"/>
      <c r="B632" s="135">
        <f>B631+1</f>
        <v>1002</v>
      </c>
      <c r="C632" s="210"/>
      <c r="D632" s="211"/>
      <c r="E632" s="211"/>
      <c r="F632" s="212"/>
      <c r="G632" s="213"/>
      <c r="H632" s="216"/>
      <c r="I632" s="216"/>
      <c r="J632" s="11">
        <f t="shared" ref="J632:J670" si="22">SUM(H632:I632)</f>
        <v>0</v>
      </c>
      <c r="K632" s="171"/>
      <c r="L632" s="134"/>
    </row>
    <row r="633" spans="1:12" s="136" customFormat="1" x14ac:dyDescent="0.25">
      <c r="A633" s="134"/>
      <c r="B633" s="135">
        <f t="shared" ref="B633:B670" si="23">B632+1</f>
        <v>1003</v>
      </c>
      <c r="C633" s="210"/>
      <c r="D633" s="211"/>
      <c r="E633" s="211"/>
      <c r="F633" s="212"/>
      <c r="G633" s="213"/>
      <c r="H633" s="216"/>
      <c r="I633" s="216"/>
      <c r="J633" s="11">
        <f t="shared" si="22"/>
        <v>0</v>
      </c>
      <c r="K633" s="171"/>
      <c r="L633" s="134"/>
    </row>
    <row r="634" spans="1:12" s="136" customFormat="1" x14ac:dyDescent="0.25">
      <c r="A634" s="134"/>
      <c r="B634" s="135">
        <f t="shared" si="23"/>
        <v>1004</v>
      </c>
      <c r="C634" s="210"/>
      <c r="D634" s="211"/>
      <c r="E634" s="211"/>
      <c r="F634" s="212"/>
      <c r="G634" s="213"/>
      <c r="H634" s="216"/>
      <c r="I634" s="216"/>
      <c r="J634" s="11">
        <f t="shared" si="22"/>
        <v>0</v>
      </c>
      <c r="K634" s="171"/>
      <c r="L634" s="134"/>
    </row>
    <row r="635" spans="1:12" s="136" customFormat="1" x14ac:dyDescent="0.25">
      <c r="A635" s="134"/>
      <c r="B635" s="135">
        <f t="shared" si="23"/>
        <v>1005</v>
      </c>
      <c r="C635" s="210"/>
      <c r="D635" s="211"/>
      <c r="E635" s="211"/>
      <c r="F635" s="212"/>
      <c r="G635" s="213"/>
      <c r="H635" s="216"/>
      <c r="I635" s="216"/>
      <c r="J635" s="11">
        <f t="shared" si="22"/>
        <v>0</v>
      </c>
      <c r="K635" s="171"/>
      <c r="L635" s="134"/>
    </row>
    <row r="636" spans="1:12" s="136" customFormat="1" x14ac:dyDescent="0.25">
      <c r="A636" s="134"/>
      <c r="B636" s="135">
        <f t="shared" si="23"/>
        <v>1006</v>
      </c>
      <c r="C636" s="210"/>
      <c r="D636" s="211"/>
      <c r="E636" s="211"/>
      <c r="F636" s="212"/>
      <c r="G636" s="213"/>
      <c r="H636" s="216"/>
      <c r="I636" s="216"/>
      <c r="J636" s="11">
        <f t="shared" si="22"/>
        <v>0</v>
      </c>
      <c r="K636" s="171"/>
      <c r="L636" s="134"/>
    </row>
    <row r="637" spans="1:12" s="136" customFormat="1" x14ac:dyDescent="0.25">
      <c r="A637" s="134"/>
      <c r="B637" s="135">
        <f t="shared" si="23"/>
        <v>1007</v>
      </c>
      <c r="C637" s="210"/>
      <c r="D637" s="211"/>
      <c r="E637" s="211"/>
      <c r="F637" s="212"/>
      <c r="G637" s="213"/>
      <c r="H637" s="216"/>
      <c r="I637" s="216"/>
      <c r="J637" s="11">
        <f t="shared" si="22"/>
        <v>0</v>
      </c>
      <c r="K637" s="171"/>
      <c r="L637" s="134"/>
    </row>
    <row r="638" spans="1:12" s="136" customFormat="1" x14ac:dyDescent="0.25">
      <c r="A638" s="134"/>
      <c r="B638" s="135">
        <f t="shared" si="23"/>
        <v>1008</v>
      </c>
      <c r="C638" s="210"/>
      <c r="D638" s="211"/>
      <c r="E638" s="211"/>
      <c r="F638" s="212"/>
      <c r="G638" s="213"/>
      <c r="H638" s="216"/>
      <c r="I638" s="216"/>
      <c r="J638" s="11">
        <f t="shared" si="22"/>
        <v>0</v>
      </c>
      <c r="K638" s="171"/>
      <c r="L638" s="134"/>
    </row>
    <row r="639" spans="1:12" s="136" customFormat="1" x14ac:dyDescent="0.25">
      <c r="A639" s="134"/>
      <c r="B639" s="135">
        <f t="shared" si="23"/>
        <v>1009</v>
      </c>
      <c r="C639" s="210"/>
      <c r="D639" s="211"/>
      <c r="E639" s="211"/>
      <c r="F639" s="212"/>
      <c r="G639" s="213"/>
      <c r="H639" s="216"/>
      <c r="I639" s="216"/>
      <c r="J639" s="11">
        <f t="shared" si="22"/>
        <v>0</v>
      </c>
      <c r="K639" s="171"/>
      <c r="L639" s="134"/>
    </row>
    <row r="640" spans="1:12" s="136" customFormat="1" x14ac:dyDescent="0.25">
      <c r="A640" s="134"/>
      <c r="B640" s="135">
        <f t="shared" si="23"/>
        <v>1010</v>
      </c>
      <c r="C640" s="210"/>
      <c r="D640" s="211"/>
      <c r="E640" s="211"/>
      <c r="F640" s="212"/>
      <c r="G640" s="213"/>
      <c r="H640" s="216"/>
      <c r="I640" s="216"/>
      <c r="J640" s="11">
        <f t="shared" si="22"/>
        <v>0</v>
      </c>
      <c r="K640" s="171"/>
      <c r="L640" s="134"/>
    </row>
    <row r="641" spans="1:12" s="136" customFormat="1" x14ac:dyDescent="0.25">
      <c r="A641" s="134"/>
      <c r="B641" s="135">
        <f t="shared" si="23"/>
        <v>1011</v>
      </c>
      <c r="C641" s="210"/>
      <c r="D641" s="211"/>
      <c r="E641" s="211"/>
      <c r="F641" s="212"/>
      <c r="G641" s="213"/>
      <c r="H641" s="216"/>
      <c r="I641" s="216"/>
      <c r="J641" s="11">
        <f t="shared" si="22"/>
        <v>0</v>
      </c>
      <c r="K641" s="171"/>
      <c r="L641" s="134"/>
    </row>
    <row r="642" spans="1:12" s="136" customFormat="1" x14ac:dyDescent="0.25">
      <c r="A642" s="134"/>
      <c r="B642" s="135">
        <f t="shared" si="23"/>
        <v>1012</v>
      </c>
      <c r="C642" s="210"/>
      <c r="D642" s="211"/>
      <c r="E642" s="211"/>
      <c r="F642" s="212"/>
      <c r="G642" s="213"/>
      <c r="H642" s="216"/>
      <c r="I642" s="216"/>
      <c r="J642" s="11">
        <f t="shared" si="22"/>
        <v>0</v>
      </c>
      <c r="K642" s="171"/>
      <c r="L642" s="134"/>
    </row>
    <row r="643" spans="1:12" s="136" customFormat="1" x14ac:dyDescent="0.25">
      <c r="A643" s="134"/>
      <c r="B643" s="135">
        <f t="shared" si="23"/>
        <v>1013</v>
      </c>
      <c r="C643" s="210"/>
      <c r="D643" s="211"/>
      <c r="E643" s="211"/>
      <c r="F643" s="212"/>
      <c r="G643" s="213"/>
      <c r="H643" s="216"/>
      <c r="I643" s="216"/>
      <c r="J643" s="11">
        <f t="shared" si="22"/>
        <v>0</v>
      </c>
      <c r="K643" s="171"/>
      <c r="L643" s="134"/>
    </row>
    <row r="644" spans="1:12" s="136" customFormat="1" x14ac:dyDescent="0.25">
      <c r="A644" s="134"/>
      <c r="B644" s="135">
        <f t="shared" si="23"/>
        <v>1014</v>
      </c>
      <c r="C644" s="210"/>
      <c r="D644" s="211"/>
      <c r="E644" s="211"/>
      <c r="F644" s="212"/>
      <c r="G644" s="213"/>
      <c r="H644" s="216"/>
      <c r="I644" s="216"/>
      <c r="J644" s="11">
        <f t="shared" si="22"/>
        <v>0</v>
      </c>
      <c r="K644" s="171"/>
      <c r="L644" s="134"/>
    </row>
    <row r="645" spans="1:12" s="136" customFormat="1" x14ac:dyDescent="0.25">
      <c r="A645" s="134"/>
      <c r="B645" s="135">
        <f t="shared" si="23"/>
        <v>1015</v>
      </c>
      <c r="C645" s="210"/>
      <c r="D645" s="211"/>
      <c r="E645" s="211"/>
      <c r="F645" s="212"/>
      <c r="G645" s="213"/>
      <c r="H645" s="216"/>
      <c r="I645" s="216"/>
      <c r="J645" s="11">
        <f t="shared" si="22"/>
        <v>0</v>
      </c>
      <c r="K645" s="171"/>
      <c r="L645" s="134"/>
    </row>
    <row r="646" spans="1:12" s="136" customFormat="1" x14ac:dyDescent="0.25">
      <c r="A646" s="134"/>
      <c r="B646" s="135">
        <f t="shared" si="23"/>
        <v>1016</v>
      </c>
      <c r="C646" s="210"/>
      <c r="D646" s="211"/>
      <c r="E646" s="211"/>
      <c r="F646" s="212"/>
      <c r="G646" s="213"/>
      <c r="H646" s="216"/>
      <c r="I646" s="216"/>
      <c r="J646" s="11">
        <f t="shared" si="22"/>
        <v>0</v>
      </c>
      <c r="K646" s="171"/>
      <c r="L646" s="134"/>
    </row>
    <row r="647" spans="1:12" s="136" customFormat="1" x14ac:dyDescent="0.25">
      <c r="A647" s="134"/>
      <c r="B647" s="135">
        <f t="shared" si="23"/>
        <v>1017</v>
      </c>
      <c r="C647" s="210"/>
      <c r="D647" s="211"/>
      <c r="E647" s="211"/>
      <c r="F647" s="212"/>
      <c r="G647" s="213"/>
      <c r="H647" s="216"/>
      <c r="I647" s="216"/>
      <c r="J647" s="11">
        <f t="shared" si="22"/>
        <v>0</v>
      </c>
      <c r="K647" s="171"/>
      <c r="L647" s="134"/>
    </row>
    <row r="648" spans="1:12" s="136" customFormat="1" x14ac:dyDescent="0.25">
      <c r="A648" s="134"/>
      <c r="B648" s="135">
        <f t="shared" si="23"/>
        <v>1018</v>
      </c>
      <c r="C648" s="210"/>
      <c r="D648" s="211"/>
      <c r="E648" s="211"/>
      <c r="F648" s="212"/>
      <c r="G648" s="213"/>
      <c r="H648" s="216"/>
      <c r="I648" s="216"/>
      <c r="J648" s="11">
        <f t="shared" si="22"/>
        <v>0</v>
      </c>
      <c r="K648" s="171"/>
      <c r="L648" s="134"/>
    </row>
    <row r="649" spans="1:12" s="136" customFormat="1" x14ac:dyDescent="0.25">
      <c r="A649" s="134"/>
      <c r="B649" s="135">
        <f t="shared" si="23"/>
        <v>1019</v>
      </c>
      <c r="C649" s="210"/>
      <c r="D649" s="211"/>
      <c r="E649" s="211"/>
      <c r="F649" s="212"/>
      <c r="G649" s="213"/>
      <c r="H649" s="216"/>
      <c r="I649" s="216"/>
      <c r="J649" s="11">
        <f t="shared" si="22"/>
        <v>0</v>
      </c>
      <c r="K649" s="171"/>
      <c r="L649" s="134"/>
    </row>
    <row r="650" spans="1:12" s="136" customFormat="1" x14ac:dyDescent="0.25">
      <c r="A650" s="134"/>
      <c r="B650" s="135">
        <f t="shared" si="23"/>
        <v>1020</v>
      </c>
      <c r="C650" s="210"/>
      <c r="D650" s="211"/>
      <c r="E650" s="211"/>
      <c r="F650" s="212"/>
      <c r="G650" s="213"/>
      <c r="H650" s="216"/>
      <c r="I650" s="216"/>
      <c r="J650" s="11">
        <f t="shared" si="22"/>
        <v>0</v>
      </c>
      <c r="K650" s="171"/>
      <c r="L650" s="134"/>
    </row>
    <row r="651" spans="1:12" s="136" customFormat="1" x14ac:dyDescent="0.25">
      <c r="A651" s="134"/>
      <c r="B651" s="135">
        <f t="shared" si="23"/>
        <v>1021</v>
      </c>
      <c r="C651" s="210"/>
      <c r="D651" s="211"/>
      <c r="E651" s="211"/>
      <c r="F651" s="212"/>
      <c r="G651" s="213"/>
      <c r="H651" s="216"/>
      <c r="I651" s="216"/>
      <c r="J651" s="11">
        <f t="shared" si="22"/>
        <v>0</v>
      </c>
      <c r="K651" s="171"/>
      <c r="L651" s="134"/>
    </row>
    <row r="652" spans="1:12" s="136" customFormat="1" x14ac:dyDescent="0.25">
      <c r="A652" s="134"/>
      <c r="B652" s="135">
        <f t="shared" si="23"/>
        <v>1022</v>
      </c>
      <c r="C652" s="210"/>
      <c r="D652" s="211"/>
      <c r="E652" s="211"/>
      <c r="F652" s="212"/>
      <c r="G652" s="213"/>
      <c r="H652" s="216"/>
      <c r="I652" s="216"/>
      <c r="J652" s="11">
        <f t="shared" si="22"/>
        <v>0</v>
      </c>
      <c r="K652" s="171"/>
      <c r="L652" s="134"/>
    </row>
    <row r="653" spans="1:12" s="136" customFormat="1" x14ac:dyDescent="0.25">
      <c r="A653" s="134"/>
      <c r="B653" s="135">
        <f t="shared" si="23"/>
        <v>1023</v>
      </c>
      <c r="C653" s="210"/>
      <c r="D653" s="211"/>
      <c r="E653" s="211"/>
      <c r="F653" s="212"/>
      <c r="G653" s="213"/>
      <c r="H653" s="216"/>
      <c r="I653" s="216"/>
      <c r="J653" s="11">
        <f t="shared" si="22"/>
        <v>0</v>
      </c>
      <c r="K653" s="171"/>
      <c r="L653" s="134"/>
    </row>
    <row r="654" spans="1:12" s="136" customFormat="1" x14ac:dyDescent="0.25">
      <c r="A654" s="134"/>
      <c r="B654" s="135">
        <f t="shared" si="23"/>
        <v>1024</v>
      </c>
      <c r="C654" s="210"/>
      <c r="D654" s="211"/>
      <c r="E654" s="211"/>
      <c r="F654" s="212"/>
      <c r="G654" s="213"/>
      <c r="H654" s="216"/>
      <c r="I654" s="216"/>
      <c r="J654" s="11">
        <f t="shared" si="22"/>
        <v>0</v>
      </c>
      <c r="K654" s="171"/>
      <c r="L654" s="134"/>
    </row>
    <row r="655" spans="1:12" s="136" customFormat="1" x14ac:dyDescent="0.25">
      <c r="A655" s="134"/>
      <c r="B655" s="135">
        <f t="shared" si="23"/>
        <v>1025</v>
      </c>
      <c r="C655" s="210"/>
      <c r="D655" s="211"/>
      <c r="E655" s="211"/>
      <c r="F655" s="212"/>
      <c r="G655" s="213"/>
      <c r="H655" s="216"/>
      <c r="I655" s="216"/>
      <c r="J655" s="11">
        <f t="shared" si="22"/>
        <v>0</v>
      </c>
      <c r="K655" s="171"/>
      <c r="L655" s="134"/>
    </row>
    <row r="656" spans="1:12" s="136" customFormat="1" x14ac:dyDescent="0.25">
      <c r="A656" s="134"/>
      <c r="B656" s="135">
        <f t="shared" si="23"/>
        <v>1026</v>
      </c>
      <c r="C656" s="210"/>
      <c r="D656" s="211"/>
      <c r="E656" s="211"/>
      <c r="F656" s="212"/>
      <c r="G656" s="213"/>
      <c r="H656" s="216"/>
      <c r="I656" s="216"/>
      <c r="J656" s="11">
        <f t="shared" si="22"/>
        <v>0</v>
      </c>
      <c r="K656" s="171"/>
      <c r="L656" s="134"/>
    </row>
    <row r="657" spans="1:12" s="136" customFormat="1" x14ac:dyDescent="0.25">
      <c r="A657" s="134"/>
      <c r="B657" s="135">
        <f t="shared" si="23"/>
        <v>1027</v>
      </c>
      <c r="C657" s="210"/>
      <c r="D657" s="211"/>
      <c r="E657" s="211"/>
      <c r="F657" s="212"/>
      <c r="G657" s="213"/>
      <c r="H657" s="216"/>
      <c r="I657" s="216"/>
      <c r="J657" s="11">
        <f t="shared" si="22"/>
        <v>0</v>
      </c>
      <c r="K657" s="171"/>
      <c r="L657" s="134"/>
    </row>
    <row r="658" spans="1:12" s="136" customFormat="1" x14ac:dyDescent="0.25">
      <c r="A658" s="134"/>
      <c r="B658" s="135">
        <f t="shared" si="23"/>
        <v>1028</v>
      </c>
      <c r="C658" s="210"/>
      <c r="D658" s="211"/>
      <c r="E658" s="211"/>
      <c r="F658" s="212"/>
      <c r="G658" s="213"/>
      <c r="H658" s="216"/>
      <c r="I658" s="216"/>
      <c r="J658" s="11">
        <f t="shared" si="22"/>
        <v>0</v>
      </c>
      <c r="K658" s="171"/>
      <c r="L658" s="134"/>
    </row>
    <row r="659" spans="1:12" s="136" customFormat="1" x14ac:dyDescent="0.25">
      <c r="A659" s="134"/>
      <c r="B659" s="135">
        <f t="shared" si="23"/>
        <v>1029</v>
      </c>
      <c r="C659" s="210"/>
      <c r="D659" s="211"/>
      <c r="E659" s="211"/>
      <c r="F659" s="212"/>
      <c r="G659" s="213"/>
      <c r="H659" s="216"/>
      <c r="I659" s="216"/>
      <c r="J659" s="11">
        <f t="shared" si="22"/>
        <v>0</v>
      </c>
      <c r="K659" s="171"/>
      <c r="L659" s="134"/>
    </row>
    <row r="660" spans="1:12" s="136" customFormat="1" x14ac:dyDescent="0.25">
      <c r="A660" s="134"/>
      <c r="B660" s="135">
        <f t="shared" si="23"/>
        <v>1030</v>
      </c>
      <c r="C660" s="210"/>
      <c r="D660" s="211"/>
      <c r="E660" s="211"/>
      <c r="F660" s="212"/>
      <c r="G660" s="213"/>
      <c r="H660" s="216"/>
      <c r="I660" s="216"/>
      <c r="J660" s="11">
        <f t="shared" si="22"/>
        <v>0</v>
      </c>
      <c r="K660" s="171"/>
      <c r="L660" s="134"/>
    </row>
    <row r="661" spans="1:12" s="136" customFormat="1" x14ac:dyDescent="0.25">
      <c r="A661" s="134"/>
      <c r="B661" s="135">
        <f t="shared" si="23"/>
        <v>1031</v>
      </c>
      <c r="C661" s="210"/>
      <c r="D661" s="211"/>
      <c r="E661" s="211"/>
      <c r="F661" s="212"/>
      <c r="G661" s="213"/>
      <c r="H661" s="216"/>
      <c r="I661" s="216"/>
      <c r="J661" s="11">
        <f t="shared" si="22"/>
        <v>0</v>
      </c>
      <c r="K661" s="171"/>
      <c r="L661" s="134"/>
    </row>
    <row r="662" spans="1:12" s="136" customFormat="1" x14ac:dyDescent="0.25">
      <c r="A662" s="134"/>
      <c r="B662" s="135">
        <f t="shared" si="23"/>
        <v>1032</v>
      </c>
      <c r="C662" s="210"/>
      <c r="D662" s="211"/>
      <c r="E662" s="211"/>
      <c r="F662" s="212"/>
      <c r="G662" s="213"/>
      <c r="H662" s="216"/>
      <c r="I662" s="216"/>
      <c r="J662" s="11">
        <f t="shared" si="22"/>
        <v>0</v>
      </c>
      <c r="K662" s="171"/>
      <c r="L662" s="134"/>
    </row>
    <row r="663" spans="1:12" s="136" customFormat="1" x14ac:dyDescent="0.25">
      <c r="A663" s="134"/>
      <c r="B663" s="135">
        <f t="shared" si="23"/>
        <v>1033</v>
      </c>
      <c r="C663" s="210"/>
      <c r="D663" s="211"/>
      <c r="E663" s="211"/>
      <c r="F663" s="212"/>
      <c r="G663" s="213"/>
      <c r="H663" s="216"/>
      <c r="I663" s="216"/>
      <c r="J663" s="11">
        <f t="shared" si="22"/>
        <v>0</v>
      </c>
      <c r="K663" s="171"/>
      <c r="L663" s="134"/>
    </row>
    <row r="664" spans="1:12" s="136" customFormat="1" x14ac:dyDescent="0.25">
      <c r="A664" s="134"/>
      <c r="B664" s="135">
        <f t="shared" si="23"/>
        <v>1034</v>
      </c>
      <c r="C664" s="210"/>
      <c r="D664" s="211"/>
      <c r="E664" s="211"/>
      <c r="F664" s="212"/>
      <c r="G664" s="213"/>
      <c r="H664" s="216"/>
      <c r="I664" s="216"/>
      <c r="J664" s="11">
        <f t="shared" si="22"/>
        <v>0</v>
      </c>
      <c r="K664" s="171"/>
      <c r="L664" s="134"/>
    </row>
    <row r="665" spans="1:12" s="136" customFormat="1" x14ac:dyDescent="0.25">
      <c r="A665" s="134"/>
      <c r="B665" s="135">
        <f t="shared" si="23"/>
        <v>1035</v>
      </c>
      <c r="C665" s="210"/>
      <c r="D665" s="211"/>
      <c r="E665" s="211"/>
      <c r="F665" s="212"/>
      <c r="G665" s="213"/>
      <c r="H665" s="216"/>
      <c r="I665" s="216"/>
      <c r="J665" s="11">
        <f t="shared" si="22"/>
        <v>0</v>
      </c>
      <c r="K665" s="171"/>
      <c r="L665" s="134"/>
    </row>
    <row r="666" spans="1:12" s="136" customFormat="1" x14ac:dyDescent="0.25">
      <c r="A666" s="134"/>
      <c r="B666" s="135">
        <f t="shared" si="23"/>
        <v>1036</v>
      </c>
      <c r="C666" s="210"/>
      <c r="D666" s="211"/>
      <c r="E666" s="211"/>
      <c r="F666" s="212"/>
      <c r="G666" s="213"/>
      <c r="H666" s="216"/>
      <c r="I666" s="216"/>
      <c r="J666" s="11">
        <f t="shared" si="22"/>
        <v>0</v>
      </c>
      <c r="K666" s="171"/>
      <c r="L666" s="134"/>
    </row>
    <row r="667" spans="1:12" s="136" customFormat="1" x14ac:dyDescent="0.25">
      <c r="A667" s="134"/>
      <c r="B667" s="135">
        <f t="shared" si="23"/>
        <v>1037</v>
      </c>
      <c r="C667" s="210"/>
      <c r="D667" s="211"/>
      <c r="E667" s="211"/>
      <c r="F667" s="212"/>
      <c r="G667" s="213"/>
      <c r="H667" s="216"/>
      <c r="I667" s="216"/>
      <c r="J667" s="11">
        <f t="shared" si="22"/>
        <v>0</v>
      </c>
      <c r="K667" s="171"/>
      <c r="L667" s="134"/>
    </row>
    <row r="668" spans="1:12" s="136" customFormat="1" x14ac:dyDescent="0.25">
      <c r="A668" s="134"/>
      <c r="B668" s="135">
        <f t="shared" si="23"/>
        <v>1038</v>
      </c>
      <c r="C668" s="210"/>
      <c r="D668" s="211"/>
      <c r="E668" s="211"/>
      <c r="F668" s="212"/>
      <c r="G668" s="213"/>
      <c r="H668" s="216"/>
      <c r="I668" s="216"/>
      <c r="J668" s="11">
        <f t="shared" si="22"/>
        <v>0</v>
      </c>
      <c r="K668" s="171"/>
      <c r="L668" s="134"/>
    </row>
    <row r="669" spans="1:12" s="136" customFormat="1" x14ac:dyDescent="0.25">
      <c r="A669" s="134"/>
      <c r="B669" s="135">
        <f t="shared" si="23"/>
        <v>1039</v>
      </c>
      <c r="C669" s="210"/>
      <c r="D669" s="211"/>
      <c r="E669" s="211"/>
      <c r="F669" s="212"/>
      <c r="G669" s="213"/>
      <c r="H669" s="216"/>
      <c r="I669" s="216"/>
      <c r="J669" s="11">
        <f t="shared" si="22"/>
        <v>0</v>
      </c>
      <c r="K669" s="171"/>
      <c r="L669" s="134"/>
    </row>
    <row r="670" spans="1:12" s="136" customFormat="1" x14ac:dyDescent="0.25">
      <c r="A670" s="134"/>
      <c r="B670" s="135">
        <f t="shared" si="23"/>
        <v>1040</v>
      </c>
      <c r="C670" s="210"/>
      <c r="D670" s="211"/>
      <c r="E670" s="211"/>
      <c r="F670" s="212"/>
      <c r="G670" s="213"/>
      <c r="H670" s="216"/>
      <c r="I670" s="216"/>
      <c r="J670" s="11">
        <f t="shared" si="22"/>
        <v>0</v>
      </c>
      <c r="K670" s="171"/>
      <c r="L670" s="134"/>
    </row>
    <row r="671" spans="1:12" s="136" customFormat="1" ht="15.75" x14ac:dyDescent="0.25">
      <c r="A671" s="134"/>
      <c r="B671" s="135"/>
      <c r="C671" s="137"/>
      <c r="D671" s="134"/>
      <c r="E671" s="138"/>
      <c r="F671" s="139"/>
      <c r="G671" s="140" t="str">
        <f>C629</f>
        <v>Outubro</v>
      </c>
      <c r="H671" s="141">
        <f>SUM(H629:H670)</f>
        <v>0</v>
      </c>
      <c r="I671" s="141">
        <f>SUM(I629:I670)</f>
        <v>0</v>
      </c>
      <c r="J671" s="141">
        <f>SUM(J629:J670)</f>
        <v>0</v>
      </c>
      <c r="K671" s="142"/>
      <c r="L671" s="134"/>
    </row>
    <row r="672" spans="1:12" s="136" customFormat="1" x14ac:dyDescent="0.25">
      <c r="A672" s="134"/>
      <c r="B672" s="79"/>
      <c r="C672" s="107" t="s">
        <v>187</v>
      </c>
      <c r="D672" s="14"/>
      <c r="E672" s="14"/>
      <c r="F672" s="14"/>
      <c r="G672" s="14"/>
      <c r="H672" s="14"/>
      <c r="I672" s="14"/>
      <c r="J672" s="14"/>
      <c r="K672" s="23"/>
      <c r="L672" s="134"/>
    </row>
    <row r="673" spans="1:12" s="136" customFormat="1" x14ac:dyDescent="0.25">
      <c r="A673" s="134"/>
      <c r="B673" s="201"/>
      <c r="C673" s="349" t="s">
        <v>188</v>
      </c>
      <c r="D673" s="350"/>
      <c r="E673" s="350"/>
      <c r="F673" s="350"/>
      <c r="G673" s="350"/>
      <c r="H673" s="350"/>
      <c r="I673" s="350"/>
      <c r="J673" s="350"/>
      <c r="K673" s="351"/>
      <c r="L673" s="134"/>
    </row>
    <row r="674" spans="1:12" s="136" customFormat="1" x14ac:dyDescent="0.25">
      <c r="A674" s="134"/>
      <c r="B674" s="201"/>
      <c r="C674" s="202"/>
      <c r="D674" s="203"/>
      <c r="E674" s="203"/>
      <c r="F674" s="203"/>
      <c r="G674" s="203"/>
      <c r="H674" s="203"/>
      <c r="I674" s="203"/>
      <c r="J674" s="203"/>
      <c r="K674" s="204"/>
      <c r="L674" s="134"/>
    </row>
    <row r="675" spans="1:12" s="136" customFormat="1" ht="13.5" thickBot="1" x14ac:dyDescent="0.3">
      <c r="A675" s="134"/>
      <c r="B675" s="215"/>
      <c r="C675" s="352"/>
      <c r="D675" s="353"/>
      <c r="E675" s="353"/>
      <c r="F675" s="353"/>
      <c r="G675" s="353"/>
      <c r="H675" s="353"/>
      <c r="I675" s="353"/>
      <c r="J675" s="353"/>
      <c r="K675" s="354"/>
      <c r="L675" s="134"/>
    </row>
    <row r="676" spans="1:12" s="136" customFormat="1" ht="18.75" x14ac:dyDescent="0.25">
      <c r="A676" s="134"/>
      <c r="B676" s="125"/>
      <c r="C676" s="126" t="s">
        <v>151</v>
      </c>
      <c r="D676" s="126"/>
      <c r="E676" s="126"/>
      <c r="F676" s="126"/>
      <c r="G676" s="127"/>
      <c r="H676" s="126"/>
      <c r="I676" s="126"/>
      <c r="J676" s="126"/>
      <c r="K676" s="128"/>
      <c r="L676" s="134"/>
    </row>
    <row r="677" spans="1:12" s="136" customFormat="1" ht="25.5" x14ac:dyDescent="0.25">
      <c r="A677" s="134"/>
      <c r="B677" s="130" t="s">
        <v>165</v>
      </c>
      <c r="C677" s="131" t="s">
        <v>198</v>
      </c>
      <c r="D677" s="131" t="s">
        <v>8</v>
      </c>
      <c r="E677" s="131" t="s">
        <v>7</v>
      </c>
      <c r="F677" s="131" t="s">
        <v>199</v>
      </c>
      <c r="G677" s="131" t="s">
        <v>200</v>
      </c>
      <c r="H677" s="132" t="s">
        <v>201</v>
      </c>
      <c r="I677" s="131" t="s">
        <v>202</v>
      </c>
      <c r="J677" s="131" t="s">
        <v>203</v>
      </c>
      <c r="K677" s="133" t="s">
        <v>6</v>
      </c>
      <c r="L677" s="134"/>
    </row>
    <row r="678" spans="1:12" s="136" customFormat="1" x14ac:dyDescent="0.25">
      <c r="A678" s="134"/>
      <c r="B678" s="135">
        <v>1101</v>
      </c>
      <c r="C678" s="210"/>
      <c r="D678" s="211"/>
      <c r="E678" s="211"/>
      <c r="F678" s="212"/>
      <c r="G678" s="213"/>
      <c r="H678" s="216"/>
      <c r="I678" s="216"/>
      <c r="J678" s="11">
        <f>SUM(H678:I678)</f>
        <v>0</v>
      </c>
      <c r="K678" s="171"/>
      <c r="L678" s="134"/>
    </row>
    <row r="679" spans="1:12" s="136" customFormat="1" x14ac:dyDescent="0.25">
      <c r="A679" s="134"/>
      <c r="B679" s="135">
        <f>B678+1</f>
        <v>1102</v>
      </c>
      <c r="C679" s="210"/>
      <c r="D679" s="211"/>
      <c r="E679" s="211"/>
      <c r="F679" s="212"/>
      <c r="G679" s="213"/>
      <c r="H679" s="216"/>
      <c r="I679" s="216"/>
      <c r="J679" s="11">
        <f t="shared" ref="J679:J717" si="24">SUM(H679:I679)</f>
        <v>0</v>
      </c>
      <c r="K679" s="171"/>
      <c r="L679" s="134"/>
    </row>
    <row r="680" spans="1:12" s="136" customFormat="1" x14ac:dyDescent="0.25">
      <c r="A680" s="134"/>
      <c r="B680" s="135">
        <f t="shared" ref="B680:B717" si="25">B679+1</f>
        <v>1103</v>
      </c>
      <c r="C680" s="210"/>
      <c r="D680" s="211"/>
      <c r="E680" s="211"/>
      <c r="F680" s="212"/>
      <c r="G680" s="213"/>
      <c r="H680" s="216"/>
      <c r="I680" s="216"/>
      <c r="J680" s="11">
        <f t="shared" si="24"/>
        <v>0</v>
      </c>
      <c r="K680" s="171"/>
      <c r="L680" s="134"/>
    </row>
    <row r="681" spans="1:12" s="136" customFormat="1" x14ac:dyDescent="0.25">
      <c r="A681" s="134"/>
      <c r="B681" s="135">
        <f t="shared" si="25"/>
        <v>1104</v>
      </c>
      <c r="C681" s="210"/>
      <c r="D681" s="211"/>
      <c r="E681" s="211"/>
      <c r="F681" s="212"/>
      <c r="G681" s="213"/>
      <c r="H681" s="216"/>
      <c r="I681" s="216"/>
      <c r="J681" s="11">
        <f t="shared" si="24"/>
        <v>0</v>
      </c>
      <c r="K681" s="171"/>
      <c r="L681" s="134"/>
    </row>
    <row r="682" spans="1:12" s="136" customFormat="1" x14ac:dyDescent="0.25">
      <c r="A682" s="134"/>
      <c r="B682" s="135">
        <f t="shared" si="25"/>
        <v>1105</v>
      </c>
      <c r="C682" s="210"/>
      <c r="D682" s="211"/>
      <c r="E682" s="211"/>
      <c r="F682" s="212"/>
      <c r="G682" s="213"/>
      <c r="H682" s="216"/>
      <c r="I682" s="216"/>
      <c r="J682" s="11">
        <f t="shared" si="24"/>
        <v>0</v>
      </c>
      <c r="K682" s="171"/>
      <c r="L682" s="134"/>
    </row>
    <row r="683" spans="1:12" s="136" customFormat="1" x14ac:dyDescent="0.25">
      <c r="A683" s="134"/>
      <c r="B683" s="135">
        <f t="shared" si="25"/>
        <v>1106</v>
      </c>
      <c r="C683" s="210"/>
      <c r="D683" s="211"/>
      <c r="E683" s="211"/>
      <c r="F683" s="212"/>
      <c r="G683" s="213"/>
      <c r="H683" s="216"/>
      <c r="I683" s="216"/>
      <c r="J683" s="11">
        <f t="shared" si="24"/>
        <v>0</v>
      </c>
      <c r="K683" s="171"/>
      <c r="L683" s="134"/>
    </row>
    <row r="684" spans="1:12" s="136" customFormat="1" x14ac:dyDescent="0.25">
      <c r="A684" s="134"/>
      <c r="B684" s="135">
        <f t="shared" si="25"/>
        <v>1107</v>
      </c>
      <c r="C684" s="210"/>
      <c r="D684" s="211"/>
      <c r="E684" s="211"/>
      <c r="F684" s="212"/>
      <c r="G684" s="213"/>
      <c r="H684" s="216"/>
      <c r="I684" s="216"/>
      <c r="J684" s="11">
        <f t="shared" si="24"/>
        <v>0</v>
      </c>
      <c r="K684" s="171"/>
      <c r="L684" s="134"/>
    </row>
    <row r="685" spans="1:12" s="136" customFormat="1" x14ac:dyDescent="0.25">
      <c r="A685" s="134"/>
      <c r="B685" s="135">
        <f t="shared" si="25"/>
        <v>1108</v>
      </c>
      <c r="C685" s="210"/>
      <c r="D685" s="211"/>
      <c r="E685" s="211"/>
      <c r="F685" s="212"/>
      <c r="G685" s="213"/>
      <c r="H685" s="216"/>
      <c r="I685" s="216"/>
      <c r="J685" s="11">
        <f t="shared" si="24"/>
        <v>0</v>
      </c>
      <c r="K685" s="171"/>
      <c r="L685" s="134"/>
    </row>
    <row r="686" spans="1:12" s="136" customFormat="1" x14ac:dyDescent="0.25">
      <c r="A686" s="134"/>
      <c r="B686" s="135">
        <f t="shared" si="25"/>
        <v>1109</v>
      </c>
      <c r="C686" s="210"/>
      <c r="D686" s="211"/>
      <c r="E686" s="211"/>
      <c r="F686" s="212"/>
      <c r="G686" s="213"/>
      <c r="H686" s="216"/>
      <c r="I686" s="216"/>
      <c r="J686" s="11">
        <f t="shared" si="24"/>
        <v>0</v>
      </c>
      <c r="K686" s="171"/>
      <c r="L686" s="134"/>
    </row>
    <row r="687" spans="1:12" s="136" customFormat="1" x14ac:dyDescent="0.25">
      <c r="A687" s="134"/>
      <c r="B687" s="135">
        <f t="shared" si="25"/>
        <v>1110</v>
      </c>
      <c r="C687" s="210"/>
      <c r="D687" s="211"/>
      <c r="E687" s="211"/>
      <c r="F687" s="212"/>
      <c r="G687" s="213"/>
      <c r="H687" s="216"/>
      <c r="I687" s="216"/>
      <c r="J687" s="11">
        <f t="shared" si="24"/>
        <v>0</v>
      </c>
      <c r="K687" s="171"/>
      <c r="L687" s="134"/>
    </row>
    <row r="688" spans="1:12" s="136" customFormat="1" x14ac:dyDescent="0.25">
      <c r="A688" s="134"/>
      <c r="B688" s="135">
        <f t="shared" si="25"/>
        <v>1111</v>
      </c>
      <c r="C688" s="210"/>
      <c r="D688" s="211"/>
      <c r="E688" s="211"/>
      <c r="F688" s="212"/>
      <c r="G688" s="213"/>
      <c r="H688" s="216"/>
      <c r="I688" s="216"/>
      <c r="J688" s="11">
        <f t="shared" si="24"/>
        <v>0</v>
      </c>
      <c r="K688" s="171"/>
      <c r="L688" s="134"/>
    </row>
    <row r="689" spans="1:12" s="136" customFormat="1" x14ac:dyDescent="0.25">
      <c r="A689" s="134"/>
      <c r="B689" s="135">
        <f t="shared" si="25"/>
        <v>1112</v>
      </c>
      <c r="C689" s="210"/>
      <c r="D689" s="211"/>
      <c r="E689" s="211"/>
      <c r="F689" s="212"/>
      <c r="G689" s="213"/>
      <c r="H689" s="216"/>
      <c r="I689" s="216"/>
      <c r="J689" s="11">
        <f t="shared" si="24"/>
        <v>0</v>
      </c>
      <c r="K689" s="171"/>
      <c r="L689" s="134"/>
    </row>
    <row r="690" spans="1:12" s="136" customFormat="1" x14ac:dyDescent="0.25">
      <c r="A690" s="134"/>
      <c r="B690" s="135">
        <f t="shared" si="25"/>
        <v>1113</v>
      </c>
      <c r="C690" s="210"/>
      <c r="D690" s="211"/>
      <c r="E690" s="211"/>
      <c r="F690" s="212"/>
      <c r="G690" s="213"/>
      <c r="H690" s="216"/>
      <c r="I690" s="216"/>
      <c r="J690" s="11">
        <f t="shared" si="24"/>
        <v>0</v>
      </c>
      <c r="K690" s="171"/>
      <c r="L690" s="134"/>
    </row>
    <row r="691" spans="1:12" s="136" customFormat="1" x14ac:dyDescent="0.25">
      <c r="A691" s="134"/>
      <c r="B691" s="135">
        <f t="shared" si="25"/>
        <v>1114</v>
      </c>
      <c r="C691" s="210"/>
      <c r="D691" s="211"/>
      <c r="E691" s="211"/>
      <c r="F691" s="212"/>
      <c r="G691" s="213"/>
      <c r="H691" s="216"/>
      <c r="I691" s="216"/>
      <c r="J691" s="11">
        <f t="shared" si="24"/>
        <v>0</v>
      </c>
      <c r="K691" s="171"/>
      <c r="L691" s="134"/>
    </row>
    <row r="692" spans="1:12" s="136" customFormat="1" x14ac:dyDescent="0.25">
      <c r="A692" s="134"/>
      <c r="B692" s="135">
        <f t="shared" si="25"/>
        <v>1115</v>
      </c>
      <c r="C692" s="210"/>
      <c r="D692" s="211"/>
      <c r="E692" s="211"/>
      <c r="F692" s="212"/>
      <c r="G692" s="213"/>
      <c r="H692" s="216"/>
      <c r="I692" s="216"/>
      <c r="J692" s="11">
        <f t="shared" si="24"/>
        <v>0</v>
      </c>
      <c r="K692" s="171"/>
      <c r="L692" s="134"/>
    </row>
    <row r="693" spans="1:12" s="136" customFormat="1" x14ac:dyDescent="0.25">
      <c r="A693" s="134"/>
      <c r="B693" s="135">
        <f t="shared" si="25"/>
        <v>1116</v>
      </c>
      <c r="C693" s="210"/>
      <c r="D693" s="211"/>
      <c r="E693" s="211"/>
      <c r="F693" s="212"/>
      <c r="G693" s="213"/>
      <c r="H693" s="216"/>
      <c r="I693" s="216"/>
      <c r="J693" s="11">
        <f t="shared" si="24"/>
        <v>0</v>
      </c>
      <c r="K693" s="171"/>
      <c r="L693" s="134"/>
    </row>
    <row r="694" spans="1:12" s="136" customFormat="1" x14ac:dyDescent="0.25">
      <c r="A694" s="134"/>
      <c r="B694" s="135">
        <f t="shared" si="25"/>
        <v>1117</v>
      </c>
      <c r="C694" s="210"/>
      <c r="D694" s="211"/>
      <c r="E694" s="211"/>
      <c r="F694" s="212"/>
      <c r="G694" s="213"/>
      <c r="H694" s="216"/>
      <c r="I694" s="216"/>
      <c r="J694" s="11">
        <f t="shared" si="24"/>
        <v>0</v>
      </c>
      <c r="K694" s="171"/>
      <c r="L694" s="134"/>
    </row>
    <row r="695" spans="1:12" s="136" customFormat="1" x14ac:dyDescent="0.25">
      <c r="A695" s="134"/>
      <c r="B695" s="135">
        <f t="shared" si="25"/>
        <v>1118</v>
      </c>
      <c r="C695" s="210"/>
      <c r="D695" s="211"/>
      <c r="E695" s="211"/>
      <c r="F695" s="212"/>
      <c r="G695" s="213"/>
      <c r="H695" s="216"/>
      <c r="I695" s="216"/>
      <c r="J695" s="11">
        <f t="shared" si="24"/>
        <v>0</v>
      </c>
      <c r="K695" s="171"/>
      <c r="L695" s="134"/>
    </row>
    <row r="696" spans="1:12" s="136" customFormat="1" x14ac:dyDescent="0.25">
      <c r="A696" s="134"/>
      <c r="B696" s="135">
        <f t="shared" si="25"/>
        <v>1119</v>
      </c>
      <c r="C696" s="210"/>
      <c r="D696" s="211"/>
      <c r="E696" s="211"/>
      <c r="F696" s="212"/>
      <c r="G696" s="213"/>
      <c r="H696" s="216"/>
      <c r="I696" s="216"/>
      <c r="J696" s="11">
        <f t="shared" si="24"/>
        <v>0</v>
      </c>
      <c r="K696" s="171"/>
      <c r="L696" s="134"/>
    </row>
    <row r="697" spans="1:12" s="136" customFormat="1" x14ac:dyDescent="0.25">
      <c r="A697" s="134"/>
      <c r="B697" s="135">
        <f t="shared" si="25"/>
        <v>1120</v>
      </c>
      <c r="C697" s="210"/>
      <c r="D697" s="211"/>
      <c r="E697" s="211"/>
      <c r="F697" s="212"/>
      <c r="G697" s="213"/>
      <c r="H697" s="216"/>
      <c r="I697" s="216"/>
      <c r="J697" s="11">
        <f t="shared" si="24"/>
        <v>0</v>
      </c>
      <c r="K697" s="171"/>
      <c r="L697" s="134"/>
    </row>
    <row r="698" spans="1:12" s="136" customFormat="1" x14ac:dyDescent="0.25">
      <c r="A698" s="134"/>
      <c r="B698" s="135">
        <f t="shared" si="25"/>
        <v>1121</v>
      </c>
      <c r="C698" s="210"/>
      <c r="D698" s="211"/>
      <c r="E698" s="211"/>
      <c r="F698" s="212"/>
      <c r="G698" s="213"/>
      <c r="H698" s="216"/>
      <c r="I698" s="216"/>
      <c r="J698" s="11">
        <f t="shared" si="24"/>
        <v>0</v>
      </c>
      <c r="K698" s="171"/>
      <c r="L698" s="134"/>
    </row>
    <row r="699" spans="1:12" s="136" customFormat="1" x14ac:dyDescent="0.25">
      <c r="A699" s="134"/>
      <c r="B699" s="135">
        <f t="shared" si="25"/>
        <v>1122</v>
      </c>
      <c r="C699" s="210"/>
      <c r="D699" s="211"/>
      <c r="E699" s="211"/>
      <c r="F699" s="212"/>
      <c r="G699" s="213"/>
      <c r="H699" s="216"/>
      <c r="I699" s="216"/>
      <c r="J699" s="11">
        <f t="shared" si="24"/>
        <v>0</v>
      </c>
      <c r="K699" s="171"/>
      <c r="L699" s="134"/>
    </row>
    <row r="700" spans="1:12" s="136" customFormat="1" x14ac:dyDescent="0.25">
      <c r="A700" s="134"/>
      <c r="B700" s="135">
        <f t="shared" si="25"/>
        <v>1123</v>
      </c>
      <c r="C700" s="210"/>
      <c r="D700" s="211"/>
      <c r="E700" s="211"/>
      <c r="F700" s="212"/>
      <c r="G700" s="213"/>
      <c r="H700" s="216"/>
      <c r="I700" s="216"/>
      <c r="J700" s="11">
        <f t="shared" si="24"/>
        <v>0</v>
      </c>
      <c r="K700" s="171"/>
      <c r="L700" s="134"/>
    </row>
    <row r="701" spans="1:12" s="136" customFormat="1" x14ac:dyDescent="0.25">
      <c r="A701" s="134"/>
      <c r="B701" s="135">
        <f t="shared" si="25"/>
        <v>1124</v>
      </c>
      <c r="C701" s="210"/>
      <c r="D701" s="211"/>
      <c r="E701" s="211"/>
      <c r="F701" s="212"/>
      <c r="G701" s="213"/>
      <c r="H701" s="216"/>
      <c r="I701" s="216"/>
      <c r="J701" s="11">
        <f t="shared" si="24"/>
        <v>0</v>
      </c>
      <c r="K701" s="171"/>
      <c r="L701" s="134"/>
    </row>
    <row r="702" spans="1:12" s="136" customFormat="1" x14ac:dyDescent="0.25">
      <c r="A702" s="134"/>
      <c r="B702" s="135">
        <f t="shared" si="25"/>
        <v>1125</v>
      </c>
      <c r="C702" s="210"/>
      <c r="D702" s="211"/>
      <c r="E702" s="211"/>
      <c r="F702" s="212"/>
      <c r="G702" s="213"/>
      <c r="H702" s="216"/>
      <c r="I702" s="216"/>
      <c r="J702" s="11">
        <f t="shared" si="24"/>
        <v>0</v>
      </c>
      <c r="K702" s="171"/>
      <c r="L702" s="134"/>
    </row>
    <row r="703" spans="1:12" s="136" customFormat="1" x14ac:dyDescent="0.25">
      <c r="A703" s="134"/>
      <c r="B703" s="135">
        <f t="shared" si="25"/>
        <v>1126</v>
      </c>
      <c r="C703" s="210"/>
      <c r="D703" s="211"/>
      <c r="E703" s="211"/>
      <c r="F703" s="212"/>
      <c r="G703" s="213"/>
      <c r="H703" s="216"/>
      <c r="I703" s="216"/>
      <c r="J703" s="11">
        <f t="shared" si="24"/>
        <v>0</v>
      </c>
      <c r="K703" s="171"/>
      <c r="L703" s="134"/>
    </row>
    <row r="704" spans="1:12" s="136" customFormat="1" x14ac:dyDescent="0.25">
      <c r="A704" s="134"/>
      <c r="B704" s="135">
        <f t="shared" si="25"/>
        <v>1127</v>
      </c>
      <c r="C704" s="210"/>
      <c r="D704" s="211"/>
      <c r="E704" s="211"/>
      <c r="F704" s="212"/>
      <c r="G704" s="213"/>
      <c r="H704" s="216"/>
      <c r="I704" s="216"/>
      <c r="J704" s="11">
        <f t="shared" si="24"/>
        <v>0</v>
      </c>
      <c r="K704" s="171"/>
      <c r="L704" s="134"/>
    </row>
    <row r="705" spans="1:12" s="136" customFormat="1" x14ac:dyDescent="0.25">
      <c r="A705" s="134"/>
      <c r="B705" s="135">
        <f t="shared" si="25"/>
        <v>1128</v>
      </c>
      <c r="C705" s="210"/>
      <c r="D705" s="211"/>
      <c r="E705" s="211"/>
      <c r="F705" s="212"/>
      <c r="G705" s="213"/>
      <c r="H705" s="216"/>
      <c r="I705" s="216"/>
      <c r="J705" s="11">
        <f t="shared" si="24"/>
        <v>0</v>
      </c>
      <c r="K705" s="171"/>
      <c r="L705" s="134"/>
    </row>
    <row r="706" spans="1:12" s="136" customFormat="1" x14ac:dyDescent="0.25">
      <c r="A706" s="134"/>
      <c r="B706" s="135">
        <f t="shared" si="25"/>
        <v>1129</v>
      </c>
      <c r="C706" s="210"/>
      <c r="D706" s="211"/>
      <c r="E706" s="211"/>
      <c r="F706" s="212"/>
      <c r="G706" s="213"/>
      <c r="H706" s="216"/>
      <c r="I706" s="216"/>
      <c r="J706" s="11">
        <f t="shared" si="24"/>
        <v>0</v>
      </c>
      <c r="K706" s="171"/>
      <c r="L706" s="134"/>
    </row>
    <row r="707" spans="1:12" s="136" customFormat="1" x14ac:dyDescent="0.25">
      <c r="A707" s="134"/>
      <c r="B707" s="135">
        <f t="shared" si="25"/>
        <v>1130</v>
      </c>
      <c r="C707" s="210"/>
      <c r="D707" s="211"/>
      <c r="E707" s="211"/>
      <c r="F707" s="212"/>
      <c r="G707" s="213"/>
      <c r="H707" s="216"/>
      <c r="I707" s="216"/>
      <c r="J707" s="11">
        <f t="shared" si="24"/>
        <v>0</v>
      </c>
      <c r="K707" s="171"/>
      <c r="L707" s="134"/>
    </row>
    <row r="708" spans="1:12" s="136" customFormat="1" x14ac:dyDescent="0.25">
      <c r="A708" s="134"/>
      <c r="B708" s="135">
        <f t="shared" si="25"/>
        <v>1131</v>
      </c>
      <c r="C708" s="210"/>
      <c r="D708" s="211"/>
      <c r="E708" s="211"/>
      <c r="F708" s="212"/>
      <c r="G708" s="213"/>
      <c r="H708" s="216"/>
      <c r="I708" s="216"/>
      <c r="J708" s="11">
        <f t="shared" si="24"/>
        <v>0</v>
      </c>
      <c r="K708" s="171"/>
      <c r="L708" s="134"/>
    </row>
    <row r="709" spans="1:12" s="136" customFormat="1" x14ac:dyDescent="0.25">
      <c r="A709" s="134"/>
      <c r="B709" s="135">
        <f t="shared" si="25"/>
        <v>1132</v>
      </c>
      <c r="C709" s="210"/>
      <c r="D709" s="211"/>
      <c r="E709" s="211"/>
      <c r="F709" s="212"/>
      <c r="G709" s="213"/>
      <c r="H709" s="216"/>
      <c r="I709" s="216"/>
      <c r="J709" s="11">
        <f t="shared" si="24"/>
        <v>0</v>
      </c>
      <c r="K709" s="171"/>
      <c r="L709" s="134"/>
    </row>
    <row r="710" spans="1:12" s="136" customFormat="1" x14ac:dyDescent="0.25">
      <c r="A710" s="134"/>
      <c r="B710" s="135">
        <f t="shared" si="25"/>
        <v>1133</v>
      </c>
      <c r="C710" s="210"/>
      <c r="D710" s="211"/>
      <c r="E710" s="211"/>
      <c r="F710" s="212"/>
      <c r="G710" s="213"/>
      <c r="H710" s="216"/>
      <c r="I710" s="216"/>
      <c r="J710" s="11">
        <f t="shared" si="24"/>
        <v>0</v>
      </c>
      <c r="K710" s="171"/>
      <c r="L710" s="134"/>
    </row>
    <row r="711" spans="1:12" s="136" customFormat="1" x14ac:dyDescent="0.25">
      <c r="A711" s="134"/>
      <c r="B711" s="135">
        <f t="shared" si="25"/>
        <v>1134</v>
      </c>
      <c r="C711" s="210"/>
      <c r="D711" s="211"/>
      <c r="E711" s="211"/>
      <c r="F711" s="212"/>
      <c r="G711" s="213"/>
      <c r="H711" s="216"/>
      <c r="I711" s="216"/>
      <c r="J711" s="11">
        <f t="shared" si="24"/>
        <v>0</v>
      </c>
      <c r="K711" s="171"/>
      <c r="L711" s="134"/>
    </row>
    <row r="712" spans="1:12" s="136" customFormat="1" x14ac:dyDescent="0.25">
      <c r="A712" s="134"/>
      <c r="B712" s="135">
        <f t="shared" si="25"/>
        <v>1135</v>
      </c>
      <c r="C712" s="210"/>
      <c r="D712" s="211"/>
      <c r="E712" s="211"/>
      <c r="F712" s="212"/>
      <c r="G712" s="213"/>
      <c r="H712" s="216"/>
      <c r="I712" s="216"/>
      <c r="J712" s="11">
        <f t="shared" si="24"/>
        <v>0</v>
      </c>
      <c r="K712" s="171"/>
      <c r="L712" s="134"/>
    </row>
    <row r="713" spans="1:12" s="136" customFormat="1" x14ac:dyDescent="0.25">
      <c r="A713" s="134"/>
      <c r="B713" s="135">
        <f t="shared" si="25"/>
        <v>1136</v>
      </c>
      <c r="C713" s="210"/>
      <c r="D713" s="211"/>
      <c r="E713" s="211"/>
      <c r="F713" s="212"/>
      <c r="G713" s="213"/>
      <c r="H713" s="216"/>
      <c r="I713" s="216"/>
      <c r="J713" s="11">
        <f t="shared" si="24"/>
        <v>0</v>
      </c>
      <c r="K713" s="171"/>
      <c r="L713" s="134"/>
    </row>
    <row r="714" spans="1:12" s="136" customFormat="1" x14ac:dyDescent="0.25">
      <c r="A714" s="134"/>
      <c r="B714" s="135">
        <f t="shared" si="25"/>
        <v>1137</v>
      </c>
      <c r="C714" s="210"/>
      <c r="D714" s="211"/>
      <c r="E714" s="211"/>
      <c r="F714" s="212"/>
      <c r="G714" s="213"/>
      <c r="H714" s="216"/>
      <c r="I714" s="216"/>
      <c r="J714" s="11">
        <f t="shared" si="24"/>
        <v>0</v>
      </c>
      <c r="K714" s="171"/>
      <c r="L714" s="134"/>
    </row>
    <row r="715" spans="1:12" s="136" customFormat="1" x14ac:dyDescent="0.25">
      <c r="A715" s="134"/>
      <c r="B715" s="135">
        <f t="shared" si="25"/>
        <v>1138</v>
      </c>
      <c r="C715" s="210"/>
      <c r="D715" s="211"/>
      <c r="E715" s="211"/>
      <c r="F715" s="212"/>
      <c r="G715" s="213"/>
      <c r="H715" s="216"/>
      <c r="I715" s="216"/>
      <c r="J715" s="11">
        <f t="shared" si="24"/>
        <v>0</v>
      </c>
      <c r="K715" s="171"/>
      <c r="L715" s="134"/>
    </row>
    <row r="716" spans="1:12" s="136" customFormat="1" x14ac:dyDescent="0.25">
      <c r="A716" s="134"/>
      <c r="B716" s="135">
        <f t="shared" si="25"/>
        <v>1139</v>
      </c>
      <c r="C716" s="210"/>
      <c r="D716" s="211"/>
      <c r="E716" s="211"/>
      <c r="F716" s="212"/>
      <c r="G716" s="213"/>
      <c r="H716" s="216"/>
      <c r="I716" s="216"/>
      <c r="J716" s="11">
        <f t="shared" si="24"/>
        <v>0</v>
      </c>
      <c r="K716" s="171"/>
      <c r="L716" s="134"/>
    </row>
    <row r="717" spans="1:12" s="136" customFormat="1" x14ac:dyDescent="0.25">
      <c r="A717" s="134"/>
      <c r="B717" s="135">
        <f t="shared" si="25"/>
        <v>1140</v>
      </c>
      <c r="C717" s="210"/>
      <c r="D717" s="211"/>
      <c r="E717" s="211"/>
      <c r="F717" s="212"/>
      <c r="G717" s="213"/>
      <c r="H717" s="216"/>
      <c r="I717" s="216"/>
      <c r="J717" s="11">
        <f t="shared" si="24"/>
        <v>0</v>
      </c>
      <c r="K717" s="171"/>
      <c r="L717" s="134"/>
    </row>
    <row r="718" spans="1:12" s="136" customFormat="1" ht="15.75" x14ac:dyDescent="0.25">
      <c r="A718" s="134"/>
      <c r="B718" s="135"/>
      <c r="C718" s="137"/>
      <c r="D718" s="134"/>
      <c r="E718" s="138"/>
      <c r="F718" s="139"/>
      <c r="G718" s="140" t="str">
        <f>C676</f>
        <v>Novembro</v>
      </c>
      <c r="H718" s="141">
        <f>SUM(H676:H717)</f>
        <v>0</v>
      </c>
      <c r="I718" s="141">
        <f>SUM(I676:I717)</f>
        <v>0</v>
      </c>
      <c r="J718" s="141">
        <f>SUM(J678:J717)</f>
        <v>0</v>
      </c>
      <c r="K718" s="142"/>
      <c r="L718" s="134"/>
    </row>
    <row r="719" spans="1:12" s="136" customFormat="1" x14ac:dyDescent="0.25">
      <c r="A719" s="134"/>
      <c r="B719" s="79"/>
      <c r="C719" s="107" t="s">
        <v>187</v>
      </c>
      <c r="D719" s="14"/>
      <c r="E719" s="14"/>
      <c r="F719" s="14"/>
      <c r="G719" s="14"/>
      <c r="H719" s="14"/>
      <c r="I719" s="14"/>
      <c r="J719" s="14"/>
      <c r="K719" s="23"/>
      <c r="L719" s="134"/>
    </row>
    <row r="720" spans="1:12" s="136" customFormat="1" x14ac:dyDescent="0.25">
      <c r="A720" s="134"/>
      <c r="B720" s="201"/>
      <c r="C720" s="349" t="s">
        <v>188</v>
      </c>
      <c r="D720" s="350"/>
      <c r="E720" s="350"/>
      <c r="F720" s="350"/>
      <c r="G720" s="350"/>
      <c r="H720" s="350"/>
      <c r="I720" s="350"/>
      <c r="J720" s="350"/>
      <c r="K720" s="351"/>
      <c r="L720" s="134"/>
    </row>
    <row r="721" spans="1:12" s="136" customFormat="1" x14ac:dyDescent="0.25">
      <c r="A721" s="134"/>
      <c r="B721" s="201"/>
      <c r="C721" s="202"/>
      <c r="D721" s="203"/>
      <c r="E721" s="203"/>
      <c r="F721" s="203"/>
      <c r="G721" s="203"/>
      <c r="H721" s="203"/>
      <c r="I721" s="203"/>
      <c r="J721" s="203"/>
      <c r="K721" s="204"/>
      <c r="L721" s="134"/>
    </row>
    <row r="722" spans="1:12" s="136" customFormat="1" ht="13.5" thickBot="1" x14ac:dyDescent="0.3">
      <c r="A722" s="134"/>
      <c r="B722" s="215"/>
      <c r="C722" s="352"/>
      <c r="D722" s="353"/>
      <c r="E722" s="353"/>
      <c r="F722" s="353"/>
      <c r="G722" s="353"/>
      <c r="H722" s="353"/>
      <c r="I722" s="353"/>
      <c r="J722" s="353"/>
      <c r="K722" s="354"/>
      <c r="L722" s="134"/>
    </row>
    <row r="723" spans="1:12" s="136" customFormat="1" ht="18.75" x14ac:dyDescent="0.25">
      <c r="A723" s="134"/>
      <c r="B723" s="125"/>
      <c r="C723" s="126" t="s">
        <v>152</v>
      </c>
      <c r="D723" s="126"/>
      <c r="E723" s="126"/>
      <c r="F723" s="126"/>
      <c r="G723" s="127"/>
      <c r="H723" s="126"/>
      <c r="I723" s="126"/>
      <c r="J723" s="126"/>
      <c r="K723" s="128"/>
      <c r="L723" s="134"/>
    </row>
    <row r="724" spans="1:12" s="136" customFormat="1" ht="25.5" x14ac:dyDescent="0.25">
      <c r="A724" s="134"/>
      <c r="B724" s="130" t="s">
        <v>165</v>
      </c>
      <c r="C724" s="131" t="s">
        <v>198</v>
      </c>
      <c r="D724" s="131" t="s">
        <v>8</v>
      </c>
      <c r="E724" s="131" t="s">
        <v>7</v>
      </c>
      <c r="F724" s="131" t="s">
        <v>199</v>
      </c>
      <c r="G724" s="131" t="s">
        <v>200</v>
      </c>
      <c r="H724" s="132" t="s">
        <v>201</v>
      </c>
      <c r="I724" s="131" t="s">
        <v>202</v>
      </c>
      <c r="J724" s="131" t="s">
        <v>203</v>
      </c>
      <c r="K724" s="133" t="s">
        <v>6</v>
      </c>
      <c r="L724" s="134"/>
    </row>
    <row r="725" spans="1:12" s="136" customFormat="1" x14ac:dyDescent="0.25">
      <c r="A725" s="134"/>
      <c r="B725" s="135">
        <v>1201</v>
      </c>
      <c r="C725" s="210"/>
      <c r="D725" s="211"/>
      <c r="E725" s="211"/>
      <c r="F725" s="212"/>
      <c r="G725" s="213"/>
      <c r="H725" s="216"/>
      <c r="I725" s="216"/>
      <c r="J725" s="11">
        <f>SUM(H725:I725)</f>
        <v>0</v>
      </c>
      <c r="K725" s="171"/>
      <c r="L725" s="134"/>
    </row>
    <row r="726" spans="1:12" s="136" customFormat="1" x14ac:dyDescent="0.25">
      <c r="A726" s="134"/>
      <c r="B726" s="135">
        <f>B725+1</f>
        <v>1202</v>
      </c>
      <c r="C726" s="210"/>
      <c r="D726" s="211"/>
      <c r="E726" s="211"/>
      <c r="F726" s="212"/>
      <c r="G726" s="213"/>
      <c r="H726" s="216"/>
      <c r="I726" s="216"/>
      <c r="J726" s="11">
        <f t="shared" ref="J726:J764" si="26">SUM(H726:I726)</f>
        <v>0</v>
      </c>
      <c r="K726" s="171"/>
      <c r="L726" s="134"/>
    </row>
    <row r="727" spans="1:12" s="136" customFormat="1" x14ac:dyDescent="0.25">
      <c r="A727" s="134"/>
      <c r="B727" s="135">
        <f t="shared" ref="B727:B764" si="27">B726+1</f>
        <v>1203</v>
      </c>
      <c r="C727" s="210"/>
      <c r="D727" s="211"/>
      <c r="E727" s="211"/>
      <c r="F727" s="212"/>
      <c r="G727" s="213"/>
      <c r="H727" s="216"/>
      <c r="I727" s="216"/>
      <c r="J727" s="11">
        <f t="shared" si="26"/>
        <v>0</v>
      </c>
      <c r="K727" s="171"/>
      <c r="L727" s="134"/>
    </row>
    <row r="728" spans="1:12" s="136" customFormat="1" x14ac:dyDescent="0.25">
      <c r="A728" s="134"/>
      <c r="B728" s="135">
        <f t="shared" si="27"/>
        <v>1204</v>
      </c>
      <c r="C728" s="210"/>
      <c r="D728" s="211"/>
      <c r="E728" s="211"/>
      <c r="F728" s="212"/>
      <c r="G728" s="213"/>
      <c r="H728" s="216"/>
      <c r="I728" s="216"/>
      <c r="J728" s="11">
        <f t="shared" si="26"/>
        <v>0</v>
      </c>
      <c r="K728" s="171"/>
      <c r="L728" s="134"/>
    </row>
    <row r="729" spans="1:12" s="136" customFormat="1" x14ac:dyDescent="0.25">
      <c r="A729" s="134"/>
      <c r="B729" s="135">
        <f t="shared" si="27"/>
        <v>1205</v>
      </c>
      <c r="C729" s="210"/>
      <c r="D729" s="211"/>
      <c r="E729" s="211"/>
      <c r="F729" s="212"/>
      <c r="G729" s="213"/>
      <c r="H729" s="216"/>
      <c r="I729" s="216"/>
      <c r="J729" s="11">
        <f t="shared" si="26"/>
        <v>0</v>
      </c>
      <c r="K729" s="171"/>
      <c r="L729" s="134"/>
    </row>
    <row r="730" spans="1:12" s="136" customFormat="1" x14ac:dyDescent="0.25">
      <c r="A730" s="134"/>
      <c r="B730" s="135">
        <f t="shared" si="27"/>
        <v>1206</v>
      </c>
      <c r="C730" s="210"/>
      <c r="D730" s="211"/>
      <c r="E730" s="211"/>
      <c r="F730" s="212"/>
      <c r="G730" s="213"/>
      <c r="H730" s="216"/>
      <c r="I730" s="216"/>
      <c r="J730" s="11">
        <f t="shared" si="26"/>
        <v>0</v>
      </c>
      <c r="K730" s="171"/>
      <c r="L730" s="134"/>
    </row>
    <row r="731" spans="1:12" s="136" customFormat="1" x14ac:dyDescent="0.25">
      <c r="A731" s="134"/>
      <c r="B731" s="135">
        <f t="shared" si="27"/>
        <v>1207</v>
      </c>
      <c r="C731" s="210"/>
      <c r="D731" s="211"/>
      <c r="E731" s="211"/>
      <c r="F731" s="212"/>
      <c r="G731" s="213"/>
      <c r="H731" s="216"/>
      <c r="I731" s="216"/>
      <c r="J731" s="11">
        <f t="shared" si="26"/>
        <v>0</v>
      </c>
      <c r="K731" s="171"/>
      <c r="L731" s="134"/>
    </row>
    <row r="732" spans="1:12" s="136" customFormat="1" x14ac:dyDescent="0.25">
      <c r="A732" s="134"/>
      <c r="B732" s="135">
        <f t="shared" si="27"/>
        <v>1208</v>
      </c>
      <c r="C732" s="210"/>
      <c r="D732" s="211"/>
      <c r="E732" s="211"/>
      <c r="F732" s="212"/>
      <c r="G732" s="213"/>
      <c r="H732" s="216"/>
      <c r="I732" s="216"/>
      <c r="J732" s="11">
        <f t="shared" si="26"/>
        <v>0</v>
      </c>
      <c r="K732" s="171"/>
      <c r="L732" s="134"/>
    </row>
    <row r="733" spans="1:12" s="136" customFormat="1" x14ac:dyDescent="0.25">
      <c r="A733" s="134"/>
      <c r="B733" s="135">
        <f t="shared" si="27"/>
        <v>1209</v>
      </c>
      <c r="C733" s="210"/>
      <c r="D733" s="211"/>
      <c r="E733" s="211"/>
      <c r="F733" s="212"/>
      <c r="G733" s="213"/>
      <c r="H733" s="216"/>
      <c r="I733" s="216"/>
      <c r="J733" s="11">
        <f t="shared" si="26"/>
        <v>0</v>
      </c>
      <c r="K733" s="171"/>
      <c r="L733" s="134"/>
    </row>
    <row r="734" spans="1:12" s="136" customFormat="1" x14ac:dyDescent="0.25">
      <c r="A734" s="134"/>
      <c r="B734" s="135">
        <f t="shared" si="27"/>
        <v>1210</v>
      </c>
      <c r="C734" s="210"/>
      <c r="D734" s="211"/>
      <c r="E734" s="211"/>
      <c r="F734" s="212"/>
      <c r="G734" s="213"/>
      <c r="H734" s="216"/>
      <c r="I734" s="216"/>
      <c r="J734" s="11">
        <f t="shared" si="26"/>
        <v>0</v>
      </c>
      <c r="K734" s="171"/>
      <c r="L734" s="134"/>
    </row>
    <row r="735" spans="1:12" s="136" customFormat="1" x14ac:dyDescent="0.25">
      <c r="A735" s="134"/>
      <c r="B735" s="135">
        <f t="shared" si="27"/>
        <v>1211</v>
      </c>
      <c r="C735" s="210"/>
      <c r="D735" s="211"/>
      <c r="E735" s="211"/>
      <c r="F735" s="212"/>
      <c r="G735" s="213"/>
      <c r="H735" s="216"/>
      <c r="I735" s="216"/>
      <c r="J735" s="11">
        <f t="shared" si="26"/>
        <v>0</v>
      </c>
      <c r="K735" s="171"/>
      <c r="L735" s="134"/>
    </row>
    <row r="736" spans="1:12" s="136" customFormat="1" x14ac:dyDescent="0.25">
      <c r="A736" s="134"/>
      <c r="B736" s="135">
        <f t="shared" si="27"/>
        <v>1212</v>
      </c>
      <c r="C736" s="210"/>
      <c r="D736" s="211"/>
      <c r="E736" s="211"/>
      <c r="F736" s="212"/>
      <c r="G736" s="213"/>
      <c r="H736" s="216"/>
      <c r="I736" s="216"/>
      <c r="J736" s="11">
        <f t="shared" si="26"/>
        <v>0</v>
      </c>
      <c r="K736" s="171"/>
      <c r="L736" s="134"/>
    </row>
    <row r="737" spans="1:12" s="136" customFormat="1" x14ac:dyDescent="0.25">
      <c r="A737" s="134"/>
      <c r="B737" s="135">
        <f t="shared" si="27"/>
        <v>1213</v>
      </c>
      <c r="C737" s="210"/>
      <c r="D737" s="211"/>
      <c r="E737" s="211"/>
      <c r="F737" s="212"/>
      <c r="G737" s="213"/>
      <c r="H737" s="216"/>
      <c r="I737" s="216"/>
      <c r="J737" s="11">
        <f t="shared" si="26"/>
        <v>0</v>
      </c>
      <c r="K737" s="171"/>
      <c r="L737" s="134"/>
    </row>
    <row r="738" spans="1:12" s="136" customFormat="1" x14ac:dyDescent="0.25">
      <c r="A738" s="134"/>
      <c r="B738" s="135">
        <f t="shared" si="27"/>
        <v>1214</v>
      </c>
      <c r="C738" s="210"/>
      <c r="D738" s="211"/>
      <c r="E738" s="211"/>
      <c r="F738" s="212"/>
      <c r="G738" s="213"/>
      <c r="H738" s="216"/>
      <c r="I738" s="216"/>
      <c r="J738" s="11">
        <f t="shared" si="26"/>
        <v>0</v>
      </c>
      <c r="K738" s="171"/>
      <c r="L738" s="134"/>
    </row>
    <row r="739" spans="1:12" s="136" customFormat="1" x14ac:dyDescent="0.25">
      <c r="A739" s="134"/>
      <c r="B739" s="135">
        <f t="shared" si="27"/>
        <v>1215</v>
      </c>
      <c r="C739" s="210"/>
      <c r="D739" s="211"/>
      <c r="E739" s="211"/>
      <c r="F739" s="212"/>
      <c r="G739" s="213"/>
      <c r="H739" s="216"/>
      <c r="I739" s="216"/>
      <c r="J739" s="11">
        <f t="shared" si="26"/>
        <v>0</v>
      </c>
      <c r="K739" s="171"/>
      <c r="L739" s="134"/>
    </row>
    <row r="740" spans="1:12" s="136" customFormat="1" x14ac:dyDescent="0.25">
      <c r="A740" s="134"/>
      <c r="B740" s="135">
        <f t="shared" si="27"/>
        <v>1216</v>
      </c>
      <c r="C740" s="210"/>
      <c r="D740" s="211"/>
      <c r="E740" s="211"/>
      <c r="F740" s="212"/>
      <c r="G740" s="213"/>
      <c r="H740" s="216"/>
      <c r="I740" s="216"/>
      <c r="J740" s="11">
        <f t="shared" si="26"/>
        <v>0</v>
      </c>
      <c r="K740" s="171"/>
      <c r="L740" s="134"/>
    </row>
    <row r="741" spans="1:12" s="136" customFormat="1" x14ac:dyDescent="0.25">
      <c r="A741" s="134"/>
      <c r="B741" s="135">
        <f t="shared" si="27"/>
        <v>1217</v>
      </c>
      <c r="C741" s="210"/>
      <c r="D741" s="211"/>
      <c r="E741" s="211"/>
      <c r="F741" s="212"/>
      <c r="G741" s="213"/>
      <c r="H741" s="216"/>
      <c r="I741" s="216"/>
      <c r="J741" s="11">
        <f t="shared" si="26"/>
        <v>0</v>
      </c>
      <c r="K741" s="171"/>
      <c r="L741" s="134"/>
    </row>
    <row r="742" spans="1:12" s="136" customFormat="1" x14ac:dyDescent="0.25">
      <c r="A742" s="134"/>
      <c r="B742" s="135">
        <f t="shared" si="27"/>
        <v>1218</v>
      </c>
      <c r="C742" s="210"/>
      <c r="D742" s="211"/>
      <c r="E742" s="211"/>
      <c r="F742" s="212"/>
      <c r="G742" s="213"/>
      <c r="H742" s="216"/>
      <c r="I742" s="216"/>
      <c r="J742" s="11">
        <f t="shared" si="26"/>
        <v>0</v>
      </c>
      <c r="K742" s="171"/>
      <c r="L742" s="134"/>
    </row>
    <row r="743" spans="1:12" s="136" customFormat="1" x14ac:dyDescent="0.25">
      <c r="A743" s="134"/>
      <c r="B743" s="135">
        <f t="shared" si="27"/>
        <v>1219</v>
      </c>
      <c r="C743" s="210"/>
      <c r="D743" s="211"/>
      <c r="E743" s="211"/>
      <c r="F743" s="212"/>
      <c r="G743" s="213"/>
      <c r="H743" s="216"/>
      <c r="I743" s="216"/>
      <c r="J743" s="11">
        <f t="shared" si="26"/>
        <v>0</v>
      </c>
      <c r="K743" s="171"/>
      <c r="L743" s="134"/>
    </row>
    <row r="744" spans="1:12" s="136" customFormat="1" x14ac:dyDescent="0.25">
      <c r="A744" s="134"/>
      <c r="B744" s="135">
        <f t="shared" si="27"/>
        <v>1220</v>
      </c>
      <c r="C744" s="210"/>
      <c r="D744" s="211"/>
      <c r="E744" s="211"/>
      <c r="F744" s="212"/>
      <c r="G744" s="213"/>
      <c r="H744" s="216"/>
      <c r="I744" s="216"/>
      <c r="J744" s="11">
        <f t="shared" si="26"/>
        <v>0</v>
      </c>
      <c r="K744" s="171"/>
      <c r="L744" s="134"/>
    </row>
    <row r="745" spans="1:12" s="136" customFormat="1" x14ac:dyDescent="0.25">
      <c r="A745" s="134"/>
      <c r="B745" s="135">
        <f t="shared" si="27"/>
        <v>1221</v>
      </c>
      <c r="C745" s="210"/>
      <c r="D745" s="211"/>
      <c r="E745" s="211"/>
      <c r="F745" s="212"/>
      <c r="G745" s="213"/>
      <c r="H745" s="216"/>
      <c r="I745" s="216"/>
      <c r="J745" s="11">
        <f t="shared" si="26"/>
        <v>0</v>
      </c>
      <c r="K745" s="171"/>
      <c r="L745" s="134"/>
    </row>
    <row r="746" spans="1:12" s="136" customFormat="1" x14ac:dyDescent="0.25">
      <c r="A746" s="134"/>
      <c r="B746" s="135">
        <f t="shared" si="27"/>
        <v>1222</v>
      </c>
      <c r="C746" s="210"/>
      <c r="D746" s="211"/>
      <c r="E746" s="211"/>
      <c r="F746" s="212"/>
      <c r="G746" s="213"/>
      <c r="H746" s="216"/>
      <c r="I746" s="216"/>
      <c r="J746" s="11">
        <f t="shared" si="26"/>
        <v>0</v>
      </c>
      <c r="K746" s="171"/>
      <c r="L746" s="134"/>
    </row>
    <row r="747" spans="1:12" s="136" customFormat="1" x14ac:dyDescent="0.25">
      <c r="A747" s="134"/>
      <c r="B747" s="135">
        <f t="shared" si="27"/>
        <v>1223</v>
      </c>
      <c r="C747" s="210"/>
      <c r="D747" s="211"/>
      <c r="E747" s="211"/>
      <c r="F747" s="212"/>
      <c r="G747" s="213"/>
      <c r="H747" s="216"/>
      <c r="I747" s="216"/>
      <c r="J747" s="11">
        <f t="shared" si="26"/>
        <v>0</v>
      </c>
      <c r="K747" s="171"/>
      <c r="L747" s="134"/>
    </row>
    <row r="748" spans="1:12" s="136" customFormat="1" x14ac:dyDescent="0.25">
      <c r="A748" s="134"/>
      <c r="B748" s="135">
        <f t="shared" si="27"/>
        <v>1224</v>
      </c>
      <c r="C748" s="210"/>
      <c r="D748" s="211"/>
      <c r="E748" s="211"/>
      <c r="F748" s="212"/>
      <c r="G748" s="213"/>
      <c r="H748" s="216"/>
      <c r="I748" s="216"/>
      <c r="J748" s="11">
        <f t="shared" si="26"/>
        <v>0</v>
      </c>
      <c r="K748" s="171"/>
      <c r="L748" s="134"/>
    </row>
    <row r="749" spans="1:12" s="136" customFormat="1" x14ac:dyDescent="0.25">
      <c r="A749" s="134"/>
      <c r="B749" s="135">
        <f t="shared" si="27"/>
        <v>1225</v>
      </c>
      <c r="C749" s="210"/>
      <c r="D749" s="211"/>
      <c r="E749" s="211"/>
      <c r="F749" s="212"/>
      <c r="G749" s="213"/>
      <c r="H749" s="216"/>
      <c r="I749" s="216"/>
      <c r="J749" s="11">
        <f t="shared" si="26"/>
        <v>0</v>
      </c>
      <c r="K749" s="171"/>
      <c r="L749" s="134"/>
    </row>
    <row r="750" spans="1:12" s="136" customFormat="1" x14ac:dyDescent="0.25">
      <c r="A750" s="134"/>
      <c r="B750" s="135">
        <f t="shared" si="27"/>
        <v>1226</v>
      </c>
      <c r="C750" s="210"/>
      <c r="D750" s="211"/>
      <c r="E750" s="211"/>
      <c r="F750" s="212"/>
      <c r="G750" s="213"/>
      <c r="H750" s="216"/>
      <c r="I750" s="216"/>
      <c r="J750" s="11">
        <f t="shared" si="26"/>
        <v>0</v>
      </c>
      <c r="K750" s="171"/>
      <c r="L750" s="134"/>
    </row>
    <row r="751" spans="1:12" s="136" customFormat="1" x14ac:dyDescent="0.25">
      <c r="A751" s="134"/>
      <c r="B751" s="135">
        <f t="shared" si="27"/>
        <v>1227</v>
      </c>
      <c r="C751" s="210"/>
      <c r="D751" s="211"/>
      <c r="E751" s="211"/>
      <c r="F751" s="212"/>
      <c r="G751" s="213"/>
      <c r="H751" s="216"/>
      <c r="I751" s="216"/>
      <c r="J751" s="11">
        <f t="shared" si="26"/>
        <v>0</v>
      </c>
      <c r="K751" s="171"/>
      <c r="L751" s="134"/>
    </row>
    <row r="752" spans="1:12" s="136" customFormat="1" x14ac:dyDescent="0.25">
      <c r="A752" s="134"/>
      <c r="B752" s="135">
        <f t="shared" si="27"/>
        <v>1228</v>
      </c>
      <c r="C752" s="210"/>
      <c r="D752" s="211"/>
      <c r="E752" s="211"/>
      <c r="F752" s="212"/>
      <c r="G752" s="213"/>
      <c r="H752" s="216"/>
      <c r="I752" s="216"/>
      <c r="J752" s="11">
        <f t="shared" si="26"/>
        <v>0</v>
      </c>
      <c r="K752" s="171"/>
      <c r="L752" s="134"/>
    </row>
    <row r="753" spans="1:12" s="136" customFormat="1" x14ac:dyDescent="0.25">
      <c r="A753" s="134"/>
      <c r="B753" s="135">
        <f t="shared" si="27"/>
        <v>1229</v>
      </c>
      <c r="C753" s="210"/>
      <c r="D753" s="211"/>
      <c r="E753" s="211"/>
      <c r="F753" s="212"/>
      <c r="G753" s="213"/>
      <c r="H753" s="216"/>
      <c r="I753" s="216"/>
      <c r="J753" s="11">
        <f t="shared" si="26"/>
        <v>0</v>
      </c>
      <c r="K753" s="171"/>
      <c r="L753" s="134"/>
    </row>
    <row r="754" spans="1:12" s="136" customFormat="1" x14ac:dyDescent="0.25">
      <c r="A754" s="134"/>
      <c r="B754" s="135">
        <f t="shared" si="27"/>
        <v>1230</v>
      </c>
      <c r="C754" s="210"/>
      <c r="D754" s="211"/>
      <c r="E754" s="211"/>
      <c r="F754" s="212"/>
      <c r="G754" s="213"/>
      <c r="H754" s="216"/>
      <c r="I754" s="216"/>
      <c r="J754" s="11">
        <f t="shared" si="26"/>
        <v>0</v>
      </c>
      <c r="K754" s="171"/>
      <c r="L754" s="134"/>
    </row>
    <row r="755" spans="1:12" s="136" customFormat="1" x14ac:dyDescent="0.25">
      <c r="A755" s="134"/>
      <c r="B755" s="135">
        <f t="shared" si="27"/>
        <v>1231</v>
      </c>
      <c r="C755" s="210"/>
      <c r="D755" s="211"/>
      <c r="E755" s="211"/>
      <c r="F755" s="212"/>
      <c r="G755" s="213"/>
      <c r="H755" s="216"/>
      <c r="I755" s="216"/>
      <c r="J755" s="11">
        <f t="shared" si="26"/>
        <v>0</v>
      </c>
      <c r="K755" s="171"/>
      <c r="L755" s="134"/>
    </row>
    <row r="756" spans="1:12" s="136" customFormat="1" x14ac:dyDescent="0.25">
      <c r="A756" s="134"/>
      <c r="B756" s="135">
        <f t="shared" si="27"/>
        <v>1232</v>
      </c>
      <c r="C756" s="210"/>
      <c r="D756" s="211"/>
      <c r="E756" s="211"/>
      <c r="F756" s="212"/>
      <c r="G756" s="213"/>
      <c r="H756" s="216"/>
      <c r="I756" s="216"/>
      <c r="J756" s="11">
        <f t="shared" si="26"/>
        <v>0</v>
      </c>
      <c r="K756" s="171"/>
      <c r="L756" s="134"/>
    </row>
    <row r="757" spans="1:12" s="136" customFormat="1" x14ac:dyDescent="0.25">
      <c r="A757" s="134"/>
      <c r="B757" s="135">
        <f t="shared" si="27"/>
        <v>1233</v>
      </c>
      <c r="C757" s="210"/>
      <c r="D757" s="211"/>
      <c r="E757" s="211"/>
      <c r="F757" s="212"/>
      <c r="G757" s="213"/>
      <c r="H757" s="216"/>
      <c r="I757" s="216"/>
      <c r="J757" s="11">
        <f t="shared" si="26"/>
        <v>0</v>
      </c>
      <c r="K757" s="171"/>
      <c r="L757" s="134"/>
    </row>
    <row r="758" spans="1:12" s="136" customFormat="1" x14ac:dyDescent="0.25">
      <c r="A758" s="134"/>
      <c r="B758" s="135">
        <f t="shared" si="27"/>
        <v>1234</v>
      </c>
      <c r="C758" s="210"/>
      <c r="D758" s="211"/>
      <c r="E758" s="211"/>
      <c r="F758" s="212"/>
      <c r="G758" s="213"/>
      <c r="H758" s="216"/>
      <c r="I758" s="216"/>
      <c r="J758" s="11">
        <f t="shared" si="26"/>
        <v>0</v>
      </c>
      <c r="K758" s="171"/>
      <c r="L758" s="134"/>
    </row>
    <row r="759" spans="1:12" s="136" customFormat="1" x14ac:dyDescent="0.25">
      <c r="A759" s="134"/>
      <c r="B759" s="135">
        <f t="shared" si="27"/>
        <v>1235</v>
      </c>
      <c r="C759" s="210"/>
      <c r="D759" s="211"/>
      <c r="E759" s="211"/>
      <c r="F759" s="212"/>
      <c r="G759" s="213"/>
      <c r="H759" s="216"/>
      <c r="I759" s="216"/>
      <c r="J759" s="11">
        <f t="shared" si="26"/>
        <v>0</v>
      </c>
      <c r="K759" s="171"/>
      <c r="L759" s="134"/>
    </row>
    <row r="760" spans="1:12" s="136" customFormat="1" x14ac:dyDescent="0.25">
      <c r="A760" s="134"/>
      <c r="B760" s="135">
        <f t="shared" si="27"/>
        <v>1236</v>
      </c>
      <c r="C760" s="210"/>
      <c r="D760" s="211"/>
      <c r="E760" s="211"/>
      <c r="F760" s="212"/>
      <c r="G760" s="213"/>
      <c r="H760" s="216"/>
      <c r="I760" s="216"/>
      <c r="J760" s="11">
        <f t="shared" si="26"/>
        <v>0</v>
      </c>
      <c r="K760" s="171"/>
      <c r="L760" s="134"/>
    </row>
    <row r="761" spans="1:12" s="136" customFormat="1" x14ac:dyDescent="0.25">
      <c r="A761" s="134"/>
      <c r="B761" s="135">
        <f t="shared" si="27"/>
        <v>1237</v>
      </c>
      <c r="C761" s="210"/>
      <c r="D761" s="211"/>
      <c r="E761" s="211"/>
      <c r="F761" s="212"/>
      <c r="G761" s="213"/>
      <c r="H761" s="216"/>
      <c r="I761" s="216"/>
      <c r="J761" s="11">
        <f t="shared" si="26"/>
        <v>0</v>
      </c>
      <c r="K761" s="171"/>
      <c r="L761" s="134"/>
    </row>
    <row r="762" spans="1:12" s="136" customFormat="1" x14ac:dyDescent="0.25">
      <c r="A762" s="134"/>
      <c r="B762" s="135">
        <f t="shared" si="27"/>
        <v>1238</v>
      </c>
      <c r="C762" s="210"/>
      <c r="D762" s="211"/>
      <c r="E762" s="211"/>
      <c r="F762" s="212"/>
      <c r="G762" s="213"/>
      <c r="H762" s="216"/>
      <c r="I762" s="216"/>
      <c r="J762" s="11">
        <f t="shared" si="26"/>
        <v>0</v>
      </c>
      <c r="K762" s="171"/>
      <c r="L762" s="134"/>
    </row>
    <row r="763" spans="1:12" s="136" customFormat="1" x14ac:dyDescent="0.25">
      <c r="A763" s="134"/>
      <c r="B763" s="135">
        <f t="shared" si="27"/>
        <v>1239</v>
      </c>
      <c r="C763" s="210"/>
      <c r="D763" s="211"/>
      <c r="E763" s="211"/>
      <c r="F763" s="212"/>
      <c r="G763" s="213"/>
      <c r="H763" s="216"/>
      <c r="I763" s="216"/>
      <c r="J763" s="11">
        <f t="shared" si="26"/>
        <v>0</v>
      </c>
      <c r="K763" s="171"/>
      <c r="L763" s="134"/>
    </row>
    <row r="764" spans="1:12" s="136" customFormat="1" x14ac:dyDescent="0.25">
      <c r="A764" s="134"/>
      <c r="B764" s="135">
        <f t="shared" si="27"/>
        <v>1240</v>
      </c>
      <c r="C764" s="210"/>
      <c r="D764" s="211"/>
      <c r="E764" s="211"/>
      <c r="F764" s="212"/>
      <c r="G764" s="213"/>
      <c r="H764" s="216"/>
      <c r="I764" s="216"/>
      <c r="J764" s="11">
        <f t="shared" si="26"/>
        <v>0</v>
      </c>
      <c r="K764" s="171"/>
      <c r="L764" s="134"/>
    </row>
    <row r="765" spans="1:12" ht="15.75" x14ac:dyDescent="0.25">
      <c r="A765" s="14"/>
      <c r="B765" s="135"/>
      <c r="C765" s="134"/>
      <c r="D765" s="134"/>
      <c r="E765" s="138"/>
      <c r="F765" s="139"/>
      <c r="G765" s="140" t="str">
        <f>C723</f>
        <v>Dezembro</v>
      </c>
      <c r="H765" s="141">
        <f>SUM(H723:H764)</f>
        <v>0</v>
      </c>
      <c r="I765" s="141">
        <f>SUM(I723:I764)</f>
        <v>0</v>
      </c>
      <c r="J765" s="141">
        <f>SUM(J725:J764)</f>
        <v>0</v>
      </c>
      <c r="K765" s="142"/>
      <c r="L765" s="14"/>
    </row>
    <row r="766" spans="1:12" ht="15.75" x14ac:dyDescent="0.25">
      <c r="A766" s="14"/>
      <c r="B766" s="88"/>
      <c r="C766" s="159"/>
      <c r="D766" s="159"/>
      <c r="E766" s="159"/>
      <c r="F766" s="159"/>
      <c r="G766" s="148" t="s">
        <v>35</v>
      </c>
      <c r="H766" s="149">
        <f>SUM(H671,H718,H765)</f>
        <v>0</v>
      </c>
      <c r="I766" s="149">
        <f>SUM(I671,I718,I765)</f>
        <v>0</v>
      </c>
      <c r="J766" s="149">
        <f>SUM(J671,J718,J765)</f>
        <v>0</v>
      </c>
      <c r="K766" s="160"/>
      <c r="L766" s="14"/>
    </row>
    <row r="767" spans="1:12" ht="15.75" x14ac:dyDescent="0.25">
      <c r="A767" s="14"/>
      <c r="B767" s="161"/>
      <c r="C767" s="162"/>
      <c r="D767" s="162"/>
      <c r="E767" s="162"/>
      <c r="F767" s="162"/>
      <c r="G767" s="156" t="s">
        <v>148</v>
      </c>
      <c r="H767" s="157">
        <f>SUM(H624,H766)</f>
        <v>0</v>
      </c>
      <c r="I767" s="157">
        <f>SUM(I624,I766)</f>
        <v>0</v>
      </c>
      <c r="J767" s="157">
        <f>SUM(J624,J766)</f>
        <v>0</v>
      </c>
      <c r="K767" s="163"/>
      <c r="L767" s="14"/>
    </row>
    <row r="768" spans="1:12" ht="15.75" x14ac:dyDescent="0.25">
      <c r="A768" s="14"/>
      <c r="B768" s="164"/>
      <c r="C768" s="165"/>
      <c r="D768" s="165"/>
      <c r="E768" s="165"/>
      <c r="F768" s="165"/>
      <c r="G768" s="166"/>
      <c r="H768" s="8">
        <f>SUM(H244,H291,H338,H386,H433,H480,H529,H576,H623,H671,H718,H765)</f>
        <v>0</v>
      </c>
      <c r="I768" s="8">
        <f>SUM(I244,I291,I338,I386,I433,I480,I529,I576,I623,I671,I718,I765)</f>
        <v>0</v>
      </c>
      <c r="J768" s="8">
        <f>SUM(J244,J291,J338,J386,J433,J480,J529,J576,J623,J671,J718,J765)</f>
        <v>0</v>
      </c>
      <c r="K768" s="167"/>
      <c r="L768" s="14"/>
    </row>
    <row r="769" spans="1:12" x14ac:dyDescent="0.25">
      <c r="A769" s="14"/>
      <c r="B769" s="79"/>
      <c r="C769" s="107" t="s">
        <v>187</v>
      </c>
      <c r="D769" s="14"/>
      <c r="E769" s="14"/>
      <c r="F769" s="14"/>
      <c r="G769" s="14"/>
      <c r="H769" s="14"/>
      <c r="I769" s="14"/>
      <c r="J769" s="14"/>
      <c r="K769" s="23"/>
      <c r="L769" s="14"/>
    </row>
    <row r="770" spans="1:12" x14ac:dyDescent="0.25">
      <c r="A770" s="14"/>
      <c r="B770" s="201"/>
      <c r="C770" s="349" t="s">
        <v>188</v>
      </c>
      <c r="D770" s="350"/>
      <c r="E770" s="350"/>
      <c r="F770" s="350"/>
      <c r="G770" s="350"/>
      <c r="H770" s="350"/>
      <c r="I770" s="350"/>
      <c r="J770" s="350"/>
      <c r="K770" s="351"/>
      <c r="L770" s="14"/>
    </row>
    <row r="771" spans="1:12" x14ac:dyDescent="0.25">
      <c r="A771" s="14"/>
      <c r="B771" s="201"/>
      <c r="C771" s="202" t="s">
        <v>188</v>
      </c>
      <c r="D771" s="203"/>
      <c r="E771" s="203"/>
      <c r="F771" s="203"/>
      <c r="G771" s="203"/>
      <c r="H771" s="203"/>
      <c r="I771" s="203"/>
      <c r="J771" s="203"/>
      <c r="K771" s="204"/>
      <c r="L771" s="14"/>
    </row>
    <row r="772" spans="1:12" ht="13.5" thickBot="1" x14ac:dyDescent="0.3">
      <c r="A772" s="14"/>
      <c r="B772" s="215"/>
      <c r="C772" s="352" t="s">
        <v>188</v>
      </c>
      <c r="D772" s="353"/>
      <c r="E772" s="353"/>
      <c r="F772" s="353"/>
      <c r="G772" s="353"/>
      <c r="H772" s="353"/>
      <c r="I772" s="353"/>
      <c r="J772" s="353"/>
      <c r="K772" s="354"/>
      <c r="L772" s="14"/>
    </row>
    <row r="773" spans="1:12" x14ac:dyDescent="0.25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 x14ac:dyDescent="0.25"/>
    <row r="775" spans="1:12" x14ac:dyDescent="0.25"/>
    <row r="776" spans="1:12" x14ac:dyDescent="0.25"/>
    <row r="777" spans="1:12" x14ac:dyDescent="0.25"/>
    <row r="778" spans="1:12" x14ac:dyDescent="0.25"/>
    <row r="779" spans="1:12" x14ac:dyDescent="0.25"/>
    <row r="780" spans="1:12" x14ac:dyDescent="0.25"/>
    <row r="781" spans="1:12" x14ac:dyDescent="0.25"/>
    <row r="782" spans="1:12" x14ac:dyDescent="0.25"/>
    <row r="783" spans="1:12" x14ac:dyDescent="0.25"/>
    <row r="784" spans="1:12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</sheetData>
  <sheetProtection sheet="1" selectLockedCells="1"/>
  <mergeCells count="35">
    <mergeCell ref="C156:K156"/>
    <mergeCell ref="E78:H78"/>
    <mergeCell ref="C152:K152"/>
    <mergeCell ref="C153:K153"/>
    <mergeCell ref="C154:K154"/>
    <mergeCell ref="C155:K155"/>
    <mergeCell ref="C388:K388"/>
    <mergeCell ref="C195:K195"/>
    <mergeCell ref="C196:K196"/>
    <mergeCell ref="C197:K197"/>
    <mergeCell ref="C198:K198"/>
    <mergeCell ref="C199:K199"/>
    <mergeCell ref="C246:K246"/>
    <mergeCell ref="C248:K248"/>
    <mergeCell ref="C293:K293"/>
    <mergeCell ref="C295:K295"/>
    <mergeCell ref="C341:K341"/>
    <mergeCell ref="C343:K343"/>
    <mergeCell ref="C673:K673"/>
    <mergeCell ref="C390:K390"/>
    <mergeCell ref="C435:K435"/>
    <mergeCell ref="C437:K437"/>
    <mergeCell ref="C484:K484"/>
    <mergeCell ref="C486:K486"/>
    <mergeCell ref="C531:K531"/>
    <mergeCell ref="C533:K533"/>
    <mergeCell ref="C578:K578"/>
    <mergeCell ref="C580:K580"/>
    <mergeCell ref="C626:K626"/>
    <mergeCell ref="C628:K628"/>
    <mergeCell ref="C675:K675"/>
    <mergeCell ref="C720:K720"/>
    <mergeCell ref="C722:K722"/>
    <mergeCell ref="C770:K770"/>
    <mergeCell ref="C772:K772"/>
  </mergeCells>
  <conditionalFormatting sqref="A20:I20 B123:K151 A123:A156 L123:XFD156">
    <cfRule type="cellIs" dxfId="70" priority="7" operator="lessThan">
      <formula>0</formula>
    </cfRule>
  </conditionalFormatting>
  <conditionalFormatting sqref="A766:I767 K766:XFD767 J766:J768 B768:I768 K768 A768:A772 L768:XFD772">
    <cfRule type="cellIs" dxfId="69" priority="19" operator="lessThan">
      <formula>0</formula>
    </cfRule>
  </conditionalFormatting>
  <conditionalFormatting sqref="A2:XFD6 J7:XFD9 A7:F17 L10:XFD17 G13:K17 J20:XFD21 F20:F30 C21:D21 A21:B30 K22:XFD22 C22:C27 J23:XFD26 D23:E27 G27:I27 K27:XFD27 C28:D30 G28:XFD30 A31:XFD65 A66:I66">
    <cfRule type="cellIs" dxfId="68" priority="44" operator="lessThan">
      <formula>0</formula>
    </cfRule>
  </conditionalFormatting>
  <conditionalFormatting sqref="A18:XFD19">
    <cfRule type="cellIs" dxfId="67" priority="1" operator="lessThan">
      <formula>0</formula>
    </cfRule>
  </conditionalFormatting>
  <conditionalFormatting sqref="A200:XFD244">
    <cfRule type="cellIs" dxfId="66" priority="20" operator="lessThan">
      <formula>0</formula>
    </cfRule>
  </conditionalFormatting>
  <conditionalFormatting sqref="A344:XFD386">
    <cfRule type="cellIs" dxfId="65" priority="16" operator="lessThan">
      <formula>0</formula>
    </cfRule>
  </conditionalFormatting>
  <conditionalFormatting sqref="A391:XFD433">
    <cfRule type="cellIs" dxfId="64" priority="15" operator="lessThan">
      <formula>0</formula>
    </cfRule>
  </conditionalFormatting>
  <conditionalFormatting sqref="A438:XFD482">
    <cfRule type="cellIs" dxfId="63" priority="14" operator="lessThan">
      <formula>0</formula>
    </cfRule>
  </conditionalFormatting>
  <conditionalFormatting sqref="A487:XFD529">
    <cfRule type="cellIs" dxfId="62" priority="13" operator="lessThan">
      <formula>0</formula>
    </cfRule>
  </conditionalFormatting>
  <conditionalFormatting sqref="A534:XFD576">
    <cfRule type="cellIs" dxfId="61" priority="12" operator="lessThan">
      <formula>0</formula>
    </cfRule>
  </conditionalFormatting>
  <conditionalFormatting sqref="A629:XFD671">
    <cfRule type="cellIs" dxfId="60" priority="10" operator="lessThan">
      <formula>0</formula>
    </cfRule>
  </conditionalFormatting>
  <conditionalFormatting sqref="A676:XFD718">
    <cfRule type="cellIs" dxfId="59" priority="9" operator="lessThan">
      <formula>0</formula>
    </cfRule>
  </conditionalFormatting>
  <conditionalFormatting sqref="A723:XFD765">
    <cfRule type="cellIs" dxfId="58" priority="8" operator="lessThan">
      <formula>0</formula>
    </cfRule>
  </conditionalFormatting>
  <conditionalFormatting sqref="B293:C295">
    <cfRule type="cellIs" dxfId="57" priority="42" operator="lessThan">
      <formula>0</formula>
    </cfRule>
  </conditionalFormatting>
  <conditionalFormatting sqref="B341:C343">
    <cfRule type="cellIs" dxfId="56" priority="40" operator="lessThan">
      <formula>0</formula>
    </cfRule>
  </conditionalFormatting>
  <conditionalFormatting sqref="B388:C390">
    <cfRule type="cellIs" dxfId="55" priority="38" operator="lessThan">
      <formula>0</formula>
    </cfRule>
  </conditionalFormatting>
  <conditionalFormatting sqref="B435:C437">
    <cfRule type="cellIs" dxfId="54" priority="36" operator="lessThan">
      <formula>0</formula>
    </cfRule>
  </conditionalFormatting>
  <conditionalFormatting sqref="B484:C486">
    <cfRule type="cellIs" dxfId="53" priority="34" operator="lessThan">
      <formula>0</formula>
    </cfRule>
  </conditionalFormatting>
  <conditionalFormatting sqref="B531:C533">
    <cfRule type="cellIs" dxfId="52" priority="32" operator="lessThan">
      <formula>0</formula>
    </cfRule>
  </conditionalFormatting>
  <conditionalFormatting sqref="B578:C580">
    <cfRule type="cellIs" dxfId="51" priority="30" operator="lessThan">
      <formula>0</formula>
    </cfRule>
  </conditionalFormatting>
  <conditionalFormatting sqref="B626:C628">
    <cfRule type="cellIs" dxfId="50" priority="28" operator="lessThan">
      <formula>0</formula>
    </cfRule>
  </conditionalFormatting>
  <conditionalFormatting sqref="B673:C675">
    <cfRule type="cellIs" dxfId="49" priority="26" operator="lessThan">
      <formula>0</formula>
    </cfRule>
  </conditionalFormatting>
  <conditionalFormatting sqref="B720:C722">
    <cfRule type="cellIs" dxfId="48" priority="24" operator="lessThan">
      <formula>0</formula>
    </cfRule>
  </conditionalFormatting>
  <conditionalFormatting sqref="B770:C772">
    <cfRule type="cellIs" dxfId="47" priority="22" operator="lessThan">
      <formula>0</formula>
    </cfRule>
  </conditionalFormatting>
  <conditionalFormatting sqref="B245:K245 B246:C248">
    <cfRule type="cellIs" dxfId="46" priority="43" operator="lessThan">
      <formula>0</formula>
    </cfRule>
  </conditionalFormatting>
  <conditionalFormatting sqref="B296:K338">
    <cfRule type="cellIs" dxfId="45" priority="17" operator="lessThan">
      <formula>0</formula>
    </cfRule>
  </conditionalFormatting>
  <conditionalFormatting sqref="B340:K340">
    <cfRule type="cellIs" dxfId="44" priority="39" operator="lessThan">
      <formula>0</formula>
    </cfRule>
  </conditionalFormatting>
  <conditionalFormatting sqref="B387:K387">
    <cfRule type="cellIs" dxfId="43" priority="37" operator="lessThan">
      <formula>0</formula>
    </cfRule>
  </conditionalFormatting>
  <conditionalFormatting sqref="B434:K434">
    <cfRule type="cellIs" dxfId="42" priority="35" operator="lessThan">
      <formula>0</formula>
    </cfRule>
  </conditionalFormatting>
  <conditionalFormatting sqref="B483:K483">
    <cfRule type="cellIs" dxfId="41" priority="33" operator="lessThan">
      <formula>0</formula>
    </cfRule>
  </conditionalFormatting>
  <conditionalFormatting sqref="B530:K530">
    <cfRule type="cellIs" dxfId="40" priority="31" operator="lessThan">
      <formula>0</formula>
    </cfRule>
  </conditionalFormatting>
  <conditionalFormatting sqref="B577:K577">
    <cfRule type="cellIs" dxfId="39" priority="29" operator="lessThan">
      <formula>0</formula>
    </cfRule>
  </conditionalFormatting>
  <conditionalFormatting sqref="B625:K625">
    <cfRule type="cellIs" dxfId="38" priority="27" operator="lessThan">
      <formula>0</formula>
    </cfRule>
  </conditionalFormatting>
  <conditionalFormatting sqref="B672:K672">
    <cfRule type="cellIs" dxfId="37" priority="25" operator="lessThan">
      <formula>0</formula>
    </cfRule>
  </conditionalFormatting>
  <conditionalFormatting sqref="B719:K719">
    <cfRule type="cellIs" dxfId="36" priority="23" operator="lessThan">
      <formula>0</formula>
    </cfRule>
  </conditionalFormatting>
  <conditionalFormatting sqref="B769:K769">
    <cfRule type="cellIs" dxfId="35" priority="21" operator="lessThan">
      <formula>0</formula>
    </cfRule>
  </conditionalFormatting>
  <conditionalFormatting sqref="B249:XFD290">
    <cfRule type="cellIs" dxfId="34" priority="18" operator="lessThan">
      <formula>0</formula>
    </cfRule>
  </conditionalFormatting>
  <conditionalFormatting sqref="B581:XFD623">
    <cfRule type="cellIs" dxfId="33" priority="11" operator="lessThan">
      <formula>0</formula>
    </cfRule>
  </conditionalFormatting>
  <conditionalFormatting sqref="C151:J151 B152:C156">
    <cfRule type="cellIs" dxfId="32" priority="45" operator="lessThan">
      <formula>0</formula>
    </cfRule>
  </conditionalFormatting>
  <conditionalFormatting sqref="C194:J194 A195:C199">
    <cfRule type="cellIs" dxfId="31" priority="46" operator="lessThan">
      <formula>0</formula>
    </cfRule>
  </conditionalFormatting>
  <conditionalFormatting sqref="C292:J292">
    <cfRule type="cellIs" dxfId="30" priority="41" operator="lessThan">
      <formula>0</formula>
    </cfRule>
  </conditionalFormatting>
  <conditionalFormatting sqref="G22:G27">
    <cfRule type="cellIs" dxfId="29" priority="3" operator="lessThan">
      <formula>0</formula>
    </cfRule>
  </conditionalFormatting>
  <conditionalFormatting sqref="G7:H9">
    <cfRule type="cellIs" dxfId="28" priority="2" operator="lessThan">
      <formula>0</formula>
    </cfRule>
  </conditionalFormatting>
  <conditionalFormatting sqref="H23:H27">
    <cfRule type="cellIs" dxfId="27" priority="5" operator="lessThan">
      <formula>0</formula>
    </cfRule>
  </conditionalFormatting>
  <conditionalFormatting sqref="H23:I23 I24:I27">
    <cfRule type="cellIs" dxfId="26" priority="6" operator="lessThan">
      <formula>0</formula>
    </cfRule>
  </conditionalFormatting>
  <conditionalFormatting sqref="J66:K67 D67:I67 B67:C70 D68:G68 K68 D69:K70 C71:E73 B71:B74 F71:K74 D75:I77 B75:C79 J75:K79 D78:E78 I78 D79:I79 A80:XFD122 A157:XFD192 A193:L194 M193:XFD199 L245:XFD248 A245:A343 B291:K292 L291:XFD338 B339:XFD339 A387:A390 L387:XFD390 A434:A437 L434:XFD437 A483:A486 L483:XFD486 A530:A533 L530:XFD533 L577:XFD580 A577:A623 A624:XFD624 A625:A628 L625:XFD628 A672:A675 L672:XFD675 A719:A722 L719:XFD722 A773:XFD1048576">
    <cfRule type="cellIs" dxfId="25" priority="47" operator="lessThan">
      <formula>0</formula>
    </cfRule>
  </conditionalFormatting>
  <conditionalFormatting sqref="K66:XFD79 A67:B79 L195:L199 L340:XFD343">
    <cfRule type="cellIs" dxfId="24" priority="48" operator="lessThan">
      <formula>0</formula>
    </cfRule>
  </conditionalFormatting>
  <dataValidations count="1">
    <dataValidation type="list" allowBlank="1" showInputMessage="1" showErrorMessage="1" sqref="E20" xr:uid="{0DC81487-9930-44C0-87A0-97A2D760CA01}">
      <formula1>"1º Trimestre,2º Trimestre,3º Trimestre,4º Trimestre"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useFirstPageNumber="1" r:id="rId1"/>
  <headerFooter>
    <oddHeader>&amp;F</oddHeader>
    <oddFooter>&amp;A&amp;RPágina &amp;P</oddFooter>
  </headerFooter>
  <rowBreaks count="14" manualBreakCount="14">
    <brk id="80" max="11" man="1"/>
    <brk id="158" max="11" man="1"/>
    <brk id="200" max="11" man="1"/>
    <brk id="248" max="11" man="1"/>
    <brk id="295" max="11" man="1"/>
    <brk id="343" max="11" man="1"/>
    <brk id="390" max="11" man="1"/>
    <brk id="437" max="11" man="1"/>
    <brk id="486" max="11" man="1"/>
    <brk id="533" max="11" man="1"/>
    <brk id="580" max="11" man="1"/>
    <brk id="628" max="11" man="1"/>
    <brk id="675" max="11" man="1"/>
    <brk id="72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B987613-88C2-4004-9275-4C30C1B0A54E}">
          <x14:formula1>
            <xm:f>Dados!$E$4:$E$33</xm:f>
          </x14:formula1>
          <xm:sqref>D393:D432 D204:D243 D631:D670 D251:D290 D298:D337 D346:D385 D678:D717 D489:D528 D440:D479 D536:D575 D583:D622 D725:D764</xm:sqref>
        </x14:dataValidation>
        <x14:dataValidation type="list" allowBlank="1" showInputMessage="1" showErrorMessage="1" xr:uid="{0F2092CE-1161-4B55-946B-58C0E7F01162}">
          <x14:formula1>
            <xm:f>Dados!$A$4:$A$36</xm:f>
          </x14:formula1>
          <xm:sqref>E7</xm:sqref>
        </x14:dataValidation>
        <x14:dataValidation type="list" allowBlank="1" showInputMessage="1" showErrorMessage="1" xr:uid="{4E229CAA-BD98-4545-A1BC-A106C8E299C5}">
          <x14:formula1>
            <xm:f>Dados!$B$4:$B$14</xm:f>
          </x14:formula1>
          <xm:sqref>E9</xm:sqref>
        </x14:dataValidation>
        <x14:dataValidation type="list" allowBlank="1" showInputMessage="1" showErrorMessage="1" xr:uid="{D363E25E-DF48-44ED-952D-9143E779497D}">
          <x14:formula1>
            <xm:f>Dados!$C$4:$C$53</xm:f>
          </x14:formula1>
          <xm:sqref>K536:K575 K20:K30 K14:K18 K6:K9 K186:K192 K145:K148 K94:K100 K103:K110 K138:K141 K113:K122 K84:K91 K131:K134 K178:K183 K170:K175 K162:K167 K725:K764 K583:K622 K440:K479 K489:K528 K678:K717 K346:K385 K298:K337 K251:K290 K631:K670 K393:K432 K204:K243 K126:K127</xm:sqref>
        </x14:dataValidation>
        <x14:dataValidation type="list" allowBlank="1" showInputMessage="1" showErrorMessage="1" xr:uid="{33407507-6E04-4E20-987B-0068AE98772A}">
          <x14:formula1>
            <xm:f>Dados!$D$4:$D$23</xm:f>
          </x14:formula1>
          <xm:sqref>E204:E243 E678:E717 E251:E290 E298:E337 E346:E385 E393:E432 E489:E528 E440:E479 E536:E575 E583:E622 E631:E670 E725:E764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277CD-0627-41A8-A58D-1A347152FFB3}">
  <sheetPr>
    <pageSetUpPr fitToPage="1"/>
  </sheetPr>
  <dimension ref="A1:Q547"/>
  <sheetViews>
    <sheetView showGridLines="0" zoomScaleNormal="100" zoomScaleSheetLayoutView="90" workbookViewId="0">
      <selection activeCell="E20" sqref="E20"/>
    </sheetView>
  </sheetViews>
  <sheetFormatPr defaultColWidth="0" defaultRowHeight="12.75" zeroHeight="1" x14ac:dyDescent="0.25"/>
  <cols>
    <col min="1" max="1" width="2.28515625" style="16" customWidth="1"/>
    <col min="2" max="2" width="5.5703125" style="168" customWidth="1"/>
    <col min="3" max="10" width="17.28515625" style="16" customWidth="1"/>
    <col min="11" max="11" width="5.5703125" style="16" customWidth="1"/>
    <col min="12" max="12" width="2.28515625" style="16" customWidth="1"/>
    <col min="13" max="17" width="18.140625" style="16" hidden="1" customWidth="1"/>
    <col min="18" max="16384" width="9.140625" style="16" hidden="1"/>
  </cols>
  <sheetData>
    <row r="1" spans="1:15" ht="13.5" thickBot="1" x14ac:dyDescent="0.3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23.25" x14ac:dyDescent="0.25">
      <c r="A2" s="14"/>
      <c r="B2" s="17"/>
      <c r="C2" s="18" t="s">
        <v>295</v>
      </c>
      <c r="D2" s="19"/>
      <c r="E2" s="19"/>
      <c r="F2" s="19"/>
      <c r="G2" s="19"/>
      <c r="H2" s="19"/>
      <c r="I2" s="19"/>
      <c r="J2" s="19"/>
      <c r="K2" s="20"/>
      <c r="L2" s="14"/>
      <c r="M2" s="21"/>
      <c r="N2" s="21"/>
      <c r="O2" s="21"/>
    </row>
    <row r="3" spans="1:15" x14ac:dyDescent="0.25">
      <c r="A3" s="14"/>
      <c r="B3" s="22"/>
      <c r="C3" s="14"/>
      <c r="D3" s="14"/>
      <c r="E3" s="14"/>
      <c r="F3" s="14"/>
      <c r="G3" s="14"/>
      <c r="H3" s="14"/>
      <c r="I3" s="14"/>
      <c r="J3" s="14"/>
      <c r="K3" s="23"/>
      <c r="L3" s="14"/>
      <c r="M3" s="21"/>
      <c r="N3" s="21"/>
      <c r="O3" s="21"/>
    </row>
    <row r="4" spans="1:15" ht="18.75" x14ac:dyDescent="0.25">
      <c r="A4" s="14"/>
      <c r="B4" s="123"/>
      <c r="C4" s="124" t="s">
        <v>113</v>
      </c>
      <c r="D4" s="124"/>
      <c r="E4" s="124"/>
      <c r="F4" s="124"/>
      <c r="G4" s="124"/>
      <c r="H4" s="124"/>
      <c r="I4" s="124"/>
      <c r="J4" s="124"/>
      <c r="K4" s="30"/>
      <c r="L4" s="31"/>
      <c r="M4" s="32"/>
      <c r="N4" s="32"/>
      <c r="O4" s="32"/>
    </row>
    <row r="5" spans="1:15" x14ac:dyDescent="0.25">
      <c r="A5" s="14"/>
      <c r="B5" s="33"/>
      <c r="C5" s="34" t="s">
        <v>114</v>
      </c>
      <c r="D5" s="35"/>
      <c r="E5" s="39" t="s">
        <v>206</v>
      </c>
      <c r="F5" s="39"/>
      <c r="G5" s="39"/>
      <c r="H5" s="39"/>
      <c r="I5" s="39"/>
      <c r="J5" s="39"/>
      <c r="K5" s="46"/>
      <c r="L5" s="14"/>
      <c r="M5" s="36"/>
      <c r="N5" s="37"/>
      <c r="O5" s="38"/>
    </row>
    <row r="6" spans="1:15" x14ac:dyDescent="0.25">
      <c r="A6" s="14"/>
      <c r="B6" s="33"/>
      <c r="C6" s="31" t="s">
        <v>116</v>
      </c>
      <c r="D6" s="39"/>
      <c r="E6" s="170" t="s">
        <v>48</v>
      </c>
      <c r="F6" s="170"/>
      <c r="G6" s="34" t="s">
        <v>207</v>
      </c>
      <c r="H6" s="35"/>
      <c r="I6" s="306">
        <f>E49</f>
        <v>1000000</v>
      </c>
      <c r="J6" s="39"/>
      <c r="K6" s="46"/>
      <c r="L6" s="14"/>
      <c r="M6" s="36"/>
      <c r="N6" s="37"/>
      <c r="O6" s="38"/>
    </row>
    <row r="7" spans="1:15" x14ac:dyDescent="0.25">
      <c r="A7" s="14"/>
      <c r="B7" s="33"/>
      <c r="C7" s="31" t="s">
        <v>208</v>
      </c>
      <c r="D7" s="39"/>
      <c r="E7" s="170" t="s">
        <v>209</v>
      </c>
      <c r="F7" s="170"/>
      <c r="G7" s="34" t="s">
        <v>210</v>
      </c>
      <c r="H7" s="35"/>
      <c r="I7" s="306">
        <f>H117</f>
        <v>52576.3</v>
      </c>
      <c r="J7" s="39"/>
      <c r="K7" s="46"/>
      <c r="L7" s="14"/>
      <c r="M7" s="36"/>
      <c r="N7" s="37"/>
      <c r="O7" s="38"/>
    </row>
    <row r="8" spans="1:15" x14ac:dyDescent="0.25">
      <c r="A8" s="14"/>
      <c r="B8" s="33"/>
      <c r="C8" s="31" t="s">
        <v>211</v>
      </c>
      <c r="D8" s="35"/>
      <c r="E8" s="172">
        <v>2020</v>
      </c>
      <c r="F8" s="170"/>
      <c r="G8" s="34" t="s">
        <v>212</v>
      </c>
      <c r="H8" s="35"/>
      <c r="I8" s="306">
        <f>F117</f>
        <v>202688.86000000002</v>
      </c>
      <c r="J8" s="39"/>
      <c r="K8" s="46"/>
      <c r="L8" s="14"/>
      <c r="M8" s="36"/>
      <c r="N8" s="37"/>
      <c r="O8" s="38"/>
    </row>
    <row r="9" spans="1:15" x14ac:dyDescent="0.25">
      <c r="A9" s="14"/>
      <c r="B9" s="33"/>
      <c r="C9" s="31"/>
      <c r="D9" s="35"/>
      <c r="E9" s="35"/>
      <c r="F9" s="35"/>
      <c r="G9" s="34" t="s">
        <v>213</v>
      </c>
      <c r="H9" s="35"/>
      <c r="I9" s="307">
        <f>I6-I8</f>
        <v>797311.14</v>
      </c>
      <c r="J9" s="35"/>
      <c r="K9" s="46"/>
      <c r="L9" s="14"/>
      <c r="M9" s="36"/>
      <c r="N9" s="37"/>
      <c r="O9" s="38"/>
    </row>
    <row r="10" spans="1:15" x14ac:dyDescent="0.25">
      <c r="A10" s="14"/>
      <c r="B10" s="33"/>
      <c r="C10" s="31"/>
      <c r="D10" s="35"/>
      <c r="E10" s="35"/>
      <c r="F10" s="35"/>
      <c r="G10" s="34"/>
      <c r="H10" s="35"/>
      <c r="I10" s="307"/>
      <c r="J10" s="35"/>
      <c r="K10" s="46"/>
      <c r="L10" s="14"/>
      <c r="M10" s="36"/>
      <c r="N10" s="37"/>
      <c r="O10" s="38"/>
    </row>
    <row r="11" spans="1:15" x14ac:dyDescent="0.25">
      <c r="A11" s="14"/>
      <c r="B11" s="33"/>
      <c r="C11" s="31"/>
      <c r="D11" s="35"/>
      <c r="E11" s="35"/>
      <c r="F11" s="35"/>
      <c r="G11" s="35"/>
      <c r="H11" s="35"/>
      <c r="I11" s="35"/>
      <c r="J11" s="35"/>
      <c r="K11" s="46"/>
      <c r="L11" s="14"/>
      <c r="M11" s="36"/>
      <c r="N11" s="37"/>
      <c r="O11" s="38"/>
    </row>
    <row r="12" spans="1:15" ht="18.75" x14ac:dyDescent="0.25">
      <c r="A12" s="14"/>
      <c r="B12" s="123"/>
      <c r="C12" s="124" t="s">
        <v>214</v>
      </c>
      <c r="D12" s="124"/>
      <c r="E12" s="124"/>
      <c r="F12" s="124"/>
      <c r="G12" s="124"/>
      <c r="H12" s="124"/>
      <c r="I12" s="124"/>
      <c r="J12" s="124"/>
      <c r="K12" s="30"/>
      <c r="L12" s="14"/>
      <c r="M12" s="36"/>
      <c r="N12" s="37"/>
      <c r="O12" s="38"/>
    </row>
    <row r="13" spans="1:15" x14ac:dyDescent="0.25">
      <c r="A13" s="14"/>
      <c r="B13" s="33"/>
      <c r="C13" s="34" t="s">
        <v>215</v>
      </c>
      <c r="D13" s="14"/>
      <c r="E13" s="279" t="s">
        <v>37</v>
      </c>
      <c r="F13" s="172"/>
      <c r="G13" s="280" t="str">
        <f>E74</f>
        <v>(-) Despesas Próprias CRO (a)</v>
      </c>
      <c r="H13" s="14"/>
      <c r="I13" s="308">
        <v>0</v>
      </c>
      <c r="J13" s="281"/>
      <c r="K13" s="46"/>
      <c r="L13" s="14"/>
      <c r="M13" s="36"/>
      <c r="N13" s="37"/>
      <c r="O13" s="38"/>
    </row>
    <row r="14" spans="1:15" x14ac:dyDescent="0.25">
      <c r="A14" s="14"/>
      <c r="B14" s="33"/>
      <c r="C14" s="34" t="s">
        <v>216</v>
      </c>
      <c r="D14" s="14"/>
      <c r="E14" s="176">
        <v>45902</v>
      </c>
      <c r="F14" s="172"/>
      <c r="G14" s="280" t="str">
        <f>F74</f>
        <v>(-) Despesas PROINFRA (b)</v>
      </c>
      <c r="H14" s="14"/>
      <c r="I14" s="308">
        <v>150112.56000000003</v>
      </c>
      <c r="J14" s="186"/>
      <c r="K14" s="46"/>
      <c r="L14" s="14"/>
      <c r="M14" s="36"/>
      <c r="N14" s="37"/>
      <c r="O14" s="38"/>
    </row>
    <row r="15" spans="1:15" ht="15" x14ac:dyDescent="0.25">
      <c r="A15" s="14"/>
      <c r="B15" s="33"/>
      <c r="C15" s="311" t="s">
        <v>217</v>
      </c>
      <c r="D15" s="312"/>
      <c r="E15" s="310">
        <f>J117</f>
        <v>150112.56000000003</v>
      </c>
      <c r="F15" s="309"/>
      <c r="G15" s="313" t="str">
        <f>G74</f>
        <v>(=) Despesas Executadas (a+b)</v>
      </c>
      <c r="H15" s="312"/>
      <c r="I15" s="309">
        <f>I13+I14</f>
        <v>150112.56000000003</v>
      </c>
      <c r="J15" s="221"/>
      <c r="K15" s="46"/>
      <c r="L15" s="14"/>
      <c r="M15" s="36"/>
      <c r="N15" s="37"/>
      <c r="O15" s="38"/>
    </row>
    <row r="16" spans="1:15" ht="15.75" x14ac:dyDescent="0.25">
      <c r="A16" s="14"/>
      <c r="B16" s="33"/>
      <c r="C16" s="218"/>
      <c r="D16" s="219"/>
      <c r="E16" s="220"/>
      <c r="F16" s="39"/>
      <c r="G16" s="39"/>
      <c r="H16" s="39"/>
      <c r="I16" s="39"/>
      <c r="J16" s="39"/>
      <c r="K16" s="46"/>
      <c r="L16" s="14"/>
      <c r="M16" s="36"/>
      <c r="N16" s="37"/>
      <c r="O16" s="38"/>
    </row>
    <row r="17" spans="1:15" ht="15.75" x14ac:dyDescent="0.25">
      <c r="A17" s="14"/>
      <c r="B17" s="33"/>
      <c r="C17" s="222"/>
      <c r="D17" s="222"/>
      <c r="E17" s="223"/>
      <c r="F17" s="223"/>
      <c r="G17" s="223"/>
      <c r="H17" s="223"/>
      <c r="I17" s="223"/>
      <c r="J17" s="223"/>
      <c r="K17" s="46"/>
      <c r="L17" s="14"/>
      <c r="M17" s="36"/>
      <c r="N17" s="37"/>
      <c r="O17" s="38"/>
    </row>
    <row r="18" spans="1:15" x14ac:dyDescent="0.25">
      <c r="A18" s="14"/>
      <c r="B18" s="33"/>
      <c r="C18" s="224"/>
      <c r="D18" s="224"/>
      <c r="E18" s="224"/>
      <c r="F18" s="189"/>
      <c r="G18" s="225"/>
      <c r="H18" s="224"/>
      <c r="I18" s="224"/>
      <c r="J18" s="224"/>
      <c r="K18" s="46"/>
      <c r="L18" s="14"/>
      <c r="M18" s="36"/>
      <c r="N18" s="37"/>
      <c r="O18" s="38"/>
    </row>
    <row r="19" spans="1:15" x14ac:dyDescent="0.25">
      <c r="A19" s="14"/>
      <c r="B19" s="33"/>
      <c r="C19" s="192"/>
      <c r="D19" s="192"/>
      <c r="E19" s="192"/>
      <c r="F19" s="189"/>
      <c r="G19" s="190"/>
      <c r="H19" s="192"/>
      <c r="I19" s="192"/>
      <c r="J19" s="192"/>
      <c r="K19" s="46"/>
      <c r="L19" s="14"/>
      <c r="M19" s="36"/>
      <c r="N19" s="37"/>
      <c r="O19" s="38"/>
    </row>
    <row r="20" spans="1:15" x14ac:dyDescent="0.25">
      <c r="A20" s="14"/>
      <c r="B20" s="33"/>
      <c r="C20" s="192"/>
      <c r="D20" s="192"/>
      <c r="E20" s="192"/>
      <c r="F20" s="189"/>
      <c r="G20" s="190"/>
      <c r="H20" s="269"/>
      <c r="I20" s="269"/>
      <c r="J20" s="269"/>
      <c r="K20" s="46"/>
      <c r="L20" s="14"/>
      <c r="M20" s="36"/>
      <c r="N20" s="37"/>
      <c r="O20" s="38"/>
    </row>
    <row r="21" spans="1:15" x14ac:dyDescent="0.25">
      <c r="A21" s="14"/>
      <c r="B21" s="33"/>
      <c r="C21" s="192"/>
      <c r="D21" s="192"/>
      <c r="E21" s="192"/>
      <c r="F21" s="189"/>
      <c r="G21" s="190"/>
      <c r="H21" s="192"/>
      <c r="I21" s="192"/>
      <c r="J21" s="192"/>
      <c r="K21" s="46"/>
      <c r="L21" s="14"/>
      <c r="M21" s="36"/>
      <c r="N21" s="37"/>
      <c r="O21" s="38"/>
    </row>
    <row r="22" spans="1:15" x14ac:dyDescent="0.25">
      <c r="A22" s="14"/>
      <c r="B22" s="33"/>
      <c r="C22" s="192"/>
      <c r="D22" s="192"/>
      <c r="E22" s="192"/>
      <c r="F22" s="189"/>
      <c r="G22" s="190"/>
      <c r="H22" s="192"/>
      <c r="I22" s="192"/>
      <c r="J22" s="192"/>
      <c r="K22" s="46"/>
      <c r="L22" s="14"/>
      <c r="M22" s="36"/>
      <c r="N22" s="37"/>
      <c r="O22" s="38"/>
    </row>
    <row r="23" spans="1:15" x14ac:dyDescent="0.25">
      <c r="A23" s="14"/>
      <c r="B23" s="33"/>
      <c r="C23" s="192"/>
      <c r="D23" s="226"/>
      <c r="E23" s="192"/>
      <c r="F23" s="189"/>
      <c r="G23" s="190"/>
      <c r="H23" s="192"/>
      <c r="I23" s="192"/>
      <c r="J23" s="192"/>
      <c r="K23" s="46"/>
      <c r="L23" s="14"/>
      <c r="M23" s="36"/>
      <c r="N23" s="37"/>
      <c r="O23" s="38"/>
    </row>
    <row r="24" spans="1:15" x14ac:dyDescent="0.25">
      <c r="A24" s="14"/>
      <c r="B24" s="33"/>
      <c r="C24" s="192"/>
      <c r="D24" s="188" t="s">
        <v>157</v>
      </c>
      <c r="E24" s="178"/>
      <c r="F24" s="189"/>
      <c r="G24" s="190"/>
      <c r="H24" s="178" t="s">
        <v>158</v>
      </c>
      <c r="I24" s="178"/>
      <c r="J24" s="192"/>
      <c r="K24" s="46"/>
      <c r="L24" s="14"/>
      <c r="M24" s="36"/>
      <c r="N24" s="37"/>
      <c r="O24" s="38"/>
    </row>
    <row r="25" spans="1:15" x14ac:dyDescent="0.25">
      <c r="A25" s="14"/>
      <c r="B25" s="33"/>
      <c r="C25" s="192"/>
      <c r="D25" s="188" t="s">
        <v>159</v>
      </c>
      <c r="E25" s="188"/>
      <c r="F25" s="189"/>
      <c r="G25" s="190"/>
      <c r="H25" s="188" t="s">
        <v>290</v>
      </c>
      <c r="I25" s="188"/>
      <c r="J25" s="192"/>
      <c r="K25" s="46"/>
      <c r="L25" s="14"/>
      <c r="M25" s="36"/>
      <c r="N25" s="37"/>
      <c r="O25" s="38"/>
    </row>
    <row r="26" spans="1:15" x14ac:dyDescent="0.25">
      <c r="A26" s="14"/>
      <c r="B26" s="33"/>
      <c r="C26" s="192"/>
      <c r="D26" s="269"/>
      <c r="E26" s="269"/>
      <c r="F26" s="189"/>
      <c r="G26" s="190"/>
      <c r="H26" s="188" t="s">
        <v>161</v>
      </c>
      <c r="I26" s="188"/>
      <c r="J26" s="192"/>
      <c r="K26" s="46"/>
      <c r="L26" s="14"/>
      <c r="M26" s="36"/>
      <c r="N26" s="37"/>
      <c r="O26" s="38"/>
    </row>
    <row r="27" spans="1:15" x14ac:dyDescent="0.25">
      <c r="A27" s="14"/>
      <c r="B27" s="33"/>
      <c r="C27" s="192"/>
      <c r="D27" s="192"/>
      <c r="E27" s="192"/>
      <c r="F27" s="189"/>
      <c r="G27" s="190"/>
      <c r="H27" s="192"/>
      <c r="I27" s="192"/>
      <c r="J27" s="192"/>
      <c r="K27" s="46"/>
      <c r="L27" s="14"/>
      <c r="M27" s="36"/>
      <c r="N27" s="37"/>
      <c r="O27" s="38"/>
    </row>
    <row r="28" spans="1:15" x14ac:dyDescent="0.25">
      <c r="A28" s="14"/>
      <c r="B28" s="33"/>
      <c r="C28" s="83"/>
      <c r="D28" s="83"/>
      <c r="E28" s="83"/>
      <c r="F28" s="83"/>
      <c r="G28" s="83"/>
      <c r="H28" s="83"/>
      <c r="I28" s="83"/>
      <c r="J28" s="83"/>
      <c r="K28" s="46"/>
      <c r="L28" s="14"/>
      <c r="M28" s="36"/>
      <c r="N28" s="37"/>
      <c r="O28" s="38"/>
    </row>
    <row r="29" spans="1:15" x14ac:dyDescent="0.25">
      <c r="A29" s="14"/>
      <c r="B29" s="33"/>
      <c r="C29" s="86"/>
      <c r="D29" s="86"/>
      <c r="E29" s="86"/>
      <c r="F29" s="86"/>
      <c r="G29" s="86"/>
      <c r="H29" s="86"/>
      <c r="I29" s="86"/>
      <c r="J29" s="86"/>
      <c r="K29" s="46"/>
      <c r="L29" s="14"/>
      <c r="M29" s="36"/>
      <c r="N29" s="37"/>
      <c r="O29" s="38"/>
    </row>
    <row r="30" spans="1:15" ht="15.75" x14ac:dyDescent="0.25">
      <c r="A30" s="14"/>
      <c r="B30" s="33"/>
      <c r="C30" s="89"/>
      <c r="D30" s="89"/>
      <c r="E30" s="355" t="s">
        <v>293</v>
      </c>
      <c r="F30" s="355"/>
      <c r="G30" s="355"/>
      <c r="H30" s="355"/>
      <c r="I30" s="89"/>
      <c r="J30" s="89"/>
      <c r="K30" s="46"/>
      <c r="L30" s="14"/>
      <c r="M30" s="36"/>
      <c r="N30" s="37"/>
      <c r="O30" s="38"/>
    </row>
    <row r="31" spans="1:15" x14ac:dyDescent="0.25">
      <c r="A31" s="14"/>
      <c r="B31" s="33"/>
      <c r="C31" s="159"/>
      <c r="D31" s="159"/>
      <c r="E31" s="227"/>
      <c r="F31" s="227"/>
      <c r="G31" s="227"/>
      <c r="H31" s="227"/>
      <c r="I31" s="159"/>
      <c r="J31" s="159"/>
      <c r="K31" s="46"/>
      <c r="L31" s="14"/>
      <c r="M31" s="36"/>
      <c r="N31" s="37"/>
      <c r="O31" s="38"/>
    </row>
    <row r="32" spans="1:15" ht="15.75" x14ac:dyDescent="0.25">
      <c r="A32" s="14"/>
      <c r="B32" s="33"/>
      <c r="C32" s="218"/>
      <c r="D32" s="219"/>
      <c r="E32" s="220"/>
      <c r="F32" s="39"/>
      <c r="G32" s="39"/>
      <c r="H32" s="39"/>
      <c r="I32" s="39"/>
      <c r="J32" s="39"/>
      <c r="K32" s="46"/>
      <c r="L32" s="14"/>
      <c r="M32" s="36"/>
      <c r="N32" s="37"/>
      <c r="O32" s="38"/>
    </row>
    <row r="33" spans="1:15" ht="15.75" x14ac:dyDescent="0.25">
      <c r="A33" s="14"/>
      <c r="B33" s="33"/>
      <c r="C33" s="218"/>
      <c r="D33" s="219"/>
      <c r="E33" s="220"/>
      <c r="F33" s="39"/>
      <c r="G33" s="39"/>
      <c r="H33" s="39"/>
      <c r="I33" s="39"/>
      <c r="J33" s="39"/>
      <c r="K33" s="46"/>
      <c r="L33" s="14"/>
      <c r="M33" s="36"/>
      <c r="N33" s="37"/>
      <c r="O33" s="38"/>
    </row>
    <row r="34" spans="1:15" ht="18.75" x14ac:dyDescent="0.25">
      <c r="A34" s="14"/>
      <c r="B34" s="123"/>
      <c r="C34" s="124" t="s">
        <v>218</v>
      </c>
      <c r="D34" s="124"/>
      <c r="E34" s="124"/>
      <c r="F34" s="124"/>
      <c r="G34" s="124"/>
      <c r="H34" s="124"/>
      <c r="I34" s="124"/>
      <c r="J34" s="124"/>
      <c r="K34" s="30"/>
      <c r="L34" s="14"/>
      <c r="M34" s="36"/>
      <c r="N34" s="37"/>
      <c r="O34" s="38"/>
    </row>
    <row r="35" spans="1:15" x14ac:dyDescent="0.25">
      <c r="A35" s="14"/>
      <c r="B35" s="33"/>
      <c r="C35" s="31"/>
      <c r="D35" s="35"/>
      <c r="E35" s="35"/>
      <c r="F35" s="35"/>
      <c r="G35" s="35"/>
      <c r="H35" s="35"/>
      <c r="I35" s="35"/>
      <c r="J35" s="35"/>
      <c r="K35" s="46"/>
      <c r="L35" s="14"/>
      <c r="M35" s="36"/>
      <c r="N35" s="37"/>
      <c r="O35" s="38"/>
    </row>
    <row r="36" spans="1:15" ht="18.75" x14ac:dyDescent="0.25">
      <c r="A36" s="14"/>
      <c r="B36" s="33"/>
      <c r="C36" s="314" t="s">
        <v>166</v>
      </c>
      <c r="D36" s="315" t="s">
        <v>219</v>
      </c>
      <c r="E36" s="315"/>
      <c r="F36" s="315" t="s">
        <v>220</v>
      </c>
      <c r="G36" s="315"/>
      <c r="H36" s="316"/>
      <c r="I36" s="317"/>
      <c r="J36" s="317"/>
      <c r="K36" s="46"/>
      <c r="L36" s="14"/>
      <c r="M36" s="32"/>
      <c r="N36" s="37"/>
      <c r="O36" s="38"/>
    </row>
    <row r="37" spans="1:15" s="136" customFormat="1" ht="31.5" x14ac:dyDescent="0.25">
      <c r="A37" s="134"/>
      <c r="B37" s="318"/>
      <c r="C37" s="319"/>
      <c r="D37" s="320" t="s">
        <v>221</v>
      </c>
      <c r="E37" s="320" t="s">
        <v>222</v>
      </c>
      <c r="F37" s="321" t="s">
        <v>15</v>
      </c>
      <c r="G37" s="321" t="s">
        <v>223</v>
      </c>
      <c r="H37" s="321" t="s">
        <v>36</v>
      </c>
      <c r="I37" s="320" t="s">
        <v>224</v>
      </c>
      <c r="J37" s="320" t="s">
        <v>155</v>
      </c>
      <c r="K37" s="142"/>
      <c r="L37" s="134"/>
      <c r="M37" s="322"/>
      <c r="N37" s="323"/>
      <c r="O37" s="324"/>
    </row>
    <row r="38" spans="1:15" x14ac:dyDescent="0.25">
      <c r="A38" s="14"/>
      <c r="B38" s="33"/>
      <c r="C38" s="325" t="s">
        <v>225</v>
      </c>
      <c r="D38" s="228">
        <v>0</v>
      </c>
      <c r="E38" s="228">
        <v>800000</v>
      </c>
      <c r="F38" s="229">
        <v>0</v>
      </c>
      <c r="G38" s="228">
        <v>10000</v>
      </c>
      <c r="H38" s="229">
        <v>60000</v>
      </c>
      <c r="I38" s="229">
        <v>910000</v>
      </c>
      <c r="J38" s="228">
        <v>0</v>
      </c>
      <c r="K38" s="46"/>
      <c r="L38" s="14"/>
      <c r="M38" s="32"/>
      <c r="N38" s="37"/>
      <c r="O38" s="38"/>
    </row>
    <row r="39" spans="1:15" x14ac:dyDescent="0.25">
      <c r="A39" s="14"/>
      <c r="B39" s="33"/>
      <c r="C39" s="325" t="s">
        <v>226</v>
      </c>
      <c r="D39" s="228">
        <v>0</v>
      </c>
      <c r="E39" s="228">
        <v>200000</v>
      </c>
      <c r="F39" s="228">
        <v>0</v>
      </c>
      <c r="G39" s="228">
        <v>0</v>
      </c>
      <c r="H39" s="228">
        <v>0</v>
      </c>
      <c r="I39" s="229">
        <v>0</v>
      </c>
      <c r="J39" s="228">
        <v>0</v>
      </c>
      <c r="K39" s="46"/>
      <c r="L39" s="14"/>
      <c r="M39" s="32"/>
      <c r="N39" s="37"/>
      <c r="O39" s="38"/>
    </row>
    <row r="40" spans="1:15" x14ac:dyDescent="0.25">
      <c r="A40" s="14"/>
      <c r="B40" s="33"/>
      <c r="C40" s="325" t="s">
        <v>227</v>
      </c>
      <c r="D40" s="228">
        <v>0</v>
      </c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8">
        <v>0</v>
      </c>
      <c r="K40" s="46"/>
      <c r="L40" s="14"/>
      <c r="M40" s="32"/>
      <c r="N40" s="37"/>
      <c r="O40" s="38"/>
    </row>
    <row r="41" spans="1:15" x14ac:dyDescent="0.25">
      <c r="A41" s="14"/>
      <c r="B41" s="33"/>
      <c r="C41" s="325" t="s">
        <v>228</v>
      </c>
      <c r="D41" s="228">
        <v>0</v>
      </c>
      <c r="E41" s="228">
        <v>0</v>
      </c>
      <c r="F41" s="228">
        <v>0</v>
      </c>
      <c r="G41" s="228">
        <v>0</v>
      </c>
      <c r="H41" s="228">
        <v>0</v>
      </c>
      <c r="I41" s="228">
        <v>0</v>
      </c>
      <c r="J41" s="228">
        <v>0</v>
      </c>
      <c r="K41" s="46"/>
      <c r="L41" s="14"/>
      <c r="M41" s="32"/>
      <c r="N41" s="37"/>
      <c r="O41" s="38"/>
    </row>
    <row r="42" spans="1:15" x14ac:dyDescent="0.25">
      <c r="A42" s="14"/>
      <c r="B42" s="33"/>
      <c r="C42" s="325" t="s">
        <v>229</v>
      </c>
      <c r="D42" s="228">
        <v>0</v>
      </c>
      <c r="E42" s="228">
        <v>0</v>
      </c>
      <c r="F42" s="228">
        <v>0</v>
      </c>
      <c r="G42" s="228">
        <v>0</v>
      </c>
      <c r="H42" s="228">
        <v>0</v>
      </c>
      <c r="I42" s="228">
        <v>0</v>
      </c>
      <c r="J42" s="228">
        <v>0</v>
      </c>
      <c r="K42" s="46"/>
      <c r="L42" s="14"/>
      <c r="M42" s="32"/>
      <c r="N42" s="37"/>
      <c r="O42" s="38"/>
    </row>
    <row r="43" spans="1:15" x14ac:dyDescent="0.25">
      <c r="A43" s="14"/>
      <c r="B43" s="33"/>
      <c r="C43" s="325" t="s">
        <v>230</v>
      </c>
      <c r="D43" s="228">
        <v>0</v>
      </c>
      <c r="E43" s="228">
        <v>0</v>
      </c>
      <c r="F43" s="228">
        <v>0</v>
      </c>
      <c r="G43" s="228">
        <v>0</v>
      </c>
      <c r="H43" s="228">
        <v>0</v>
      </c>
      <c r="I43" s="228">
        <v>0</v>
      </c>
      <c r="J43" s="228">
        <v>0</v>
      </c>
      <c r="K43" s="46"/>
      <c r="L43" s="14"/>
      <c r="M43" s="32"/>
      <c r="N43" s="37"/>
      <c r="O43" s="38"/>
    </row>
    <row r="44" spans="1:15" x14ac:dyDescent="0.25">
      <c r="A44" s="14"/>
      <c r="B44" s="33"/>
      <c r="C44" s="325" t="s">
        <v>231</v>
      </c>
      <c r="D44" s="228">
        <v>0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46"/>
      <c r="L44" s="14"/>
      <c r="M44" s="32"/>
      <c r="N44" s="37"/>
      <c r="O44" s="38"/>
    </row>
    <row r="45" spans="1:15" x14ac:dyDescent="0.25">
      <c r="A45" s="14"/>
      <c r="B45" s="33"/>
      <c r="C45" s="325" t="s">
        <v>232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46"/>
      <c r="L45" s="14"/>
      <c r="M45" s="32"/>
      <c r="N45" s="37"/>
      <c r="O45" s="38"/>
    </row>
    <row r="46" spans="1:15" x14ac:dyDescent="0.25">
      <c r="A46" s="14"/>
      <c r="B46" s="33"/>
      <c r="C46" s="325" t="s">
        <v>233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46"/>
      <c r="L46" s="14"/>
      <c r="M46" s="32"/>
      <c r="N46" s="37"/>
      <c r="O46" s="38"/>
    </row>
    <row r="47" spans="1:15" x14ac:dyDescent="0.25">
      <c r="A47" s="14"/>
      <c r="B47" s="33"/>
      <c r="C47" s="325" t="s">
        <v>234</v>
      </c>
      <c r="D47" s="228">
        <v>0</v>
      </c>
      <c r="E47" s="228">
        <v>0</v>
      </c>
      <c r="F47" s="228">
        <v>0</v>
      </c>
      <c r="G47" s="228">
        <v>0</v>
      </c>
      <c r="H47" s="228">
        <v>0</v>
      </c>
      <c r="I47" s="228">
        <v>0</v>
      </c>
      <c r="J47" s="228">
        <v>0</v>
      </c>
      <c r="K47" s="46"/>
      <c r="L47" s="14"/>
      <c r="M47" s="32"/>
      <c r="N47" s="37"/>
      <c r="O47" s="38"/>
    </row>
    <row r="48" spans="1:15" x14ac:dyDescent="0.25">
      <c r="A48" s="14"/>
      <c r="B48" s="33"/>
      <c r="C48" s="325" t="s">
        <v>235</v>
      </c>
      <c r="D48" s="228">
        <v>0</v>
      </c>
      <c r="E48" s="228">
        <v>0</v>
      </c>
      <c r="F48" s="228">
        <v>0</v>
      </c>
      <c r="G48" s="228">
        <v>0</v>
      </c>
      <c r="H48" s="228">
        <v>0</v>
      </c>
      <c r="I48" s="228">
        <v>0</v>
      </c>
      <c r="J48" s="228">
        <v>0</v>
      </c>
      <c r="K48" s="46"/>
      <c r="L48" s="14"/>
      <c r="M48" s="32"/>
      <c r="N48" s="37"/>
      <c r="O48" s="38"/>
    </row>
    <row r="49" spans="1:15" x14ac:dyDescent="0.25">
      <c r="A49" s="14"/>
      <c r="B49" s="33"/>
      <c r="C49" s="326" t="s">
        <v>236</v>
      </c>
      <c r="D49" s="230">
        <f>SUM(D38:D48)</f>
        <v>0</v>
      </c>
      <c r="E49" s="230">
        <f>SUM(E38:E48)</f>
        <v>1000000</v>
      </c>
      <c r="F49" s="231">
        <f>SUM(F38:F48)</f>
        <v>0</v>
      </c>
      <c r="G49" s="231">
        <f>SUM(G38:G48)</f>
        <v>10000</v>
      </c>
      <c r="H49" s="231">
        <f t="shared" ref="H49:J49" si="0">SUM(H38:H48)</f>
        <v>60000</v>
      </c>
      <c r="I49" s="231">
        <f t="shared" si="0"/>
        <v>910000</v>
      </c>
      <c r="J49" s="231">
        <f t="shared" si="0"/>
        <v>0</v>
      </c>
      <c r="K49" s="46"/>
      <c r="L49" s="14"/>
      <c r="M49" s="32"/>
      <c r="N49" s="37"/>
      <c r="O49" s="38"/>
    </row>
    <row r="50" spans="1:15" x14ac:dyDescent="0.25">
      <c r="A50" s="14"/>
      <c r="B50" s="33"/>
      <c r="C50" s="14"/>
      <c r="D50" s="14"/>
      <c r="E50" s="14"/>
      <c r="F50" s="14"/>
      <c r="G50" s="14"/>
      <c r="H50" s="14"/>
      <c r="I50" s="14"/>
      <c r="J50" s="35"/>
      <c r="K50" s="46"/>
      <c r="L50" s="14"/>
      <c r="M50" s="32"/>
      <c r="N50" s="37"/>
      <c r="O50" s="38"/>
    </row>
    <row r="51" spans="1:15" x14ac:dyDescent="0.25">
      <c r="A51" s="14"/>
      <c r="B51" s="33"/>
      <c r="C51" s="107" t="s">
        <v>237</v>
      </c>
      <c r="D51" s="14"/>
      <c r="E51" s="14"/>
      <c r="F51" s="14"/>
      <c r="G51" s="14"/>
      <c r="H51" s="14"/>
      <c r="I51" s="14"/>
      <c r="J51" s="35"/>
      <c r="K51" s="46"/>
      <c r="L51" s="14"/>
      <c r="M51" s="32"/>
      <c r="N51" s="37"/>
      <c r="O51" s="38"/>
    </row>
    <row r="52" spans="1:15" x14ac:dyDescent="0.25">
      <c r="A52" s="14"/>
      <c r="B52" s="33"/>
      <c r="C52" s="41" t="s">
        <v>238</v>
      </c>
      <c r="D52" s="14"/>
      <c r="E52" s="14"/>
      <c r="F52" s="14"/>
      <c r="G52" s="14"/>
      <c r="H52" s="14"/>
      <c r="I52" s="14"/>
      <c r="J52" s="35"/>
      <c r="K52" s="46"/>
      <c r="L52" s="14"/>
      <c r="M52" s="32"/>
      <c r="N52" s="37"/>
      <c r="O52" s="38"/>
    </row>
    <row r="53" spans="1:15" x14ac:dyDescent="0.25">
      <c r="A53" s="14"/>
      <c r="B53" s="33"/>
      <c r="C53" s="41" t="s">
        <v>239</v>
      </c>
      <c r="D53" s="14"/>
      <c r="E53" s="14"/>
      <c r="F53" s="14"/>
      <c r="G53" s="14"/>
      <c r="H53" s="14"/>
      <c r="I53" s="14"/>
      <c r="J53" s="35"/>
      <c r="K53" s="46"/>
      <c r="L53" s="14"/>
      <c r="M53" s="32"/>
      <c r="N53" s="37"/>
      <c r="O53" s="38"/>
    </row>
    <row r="54" spans="1:15" x14ac:dyDescent="0.25">
      <c r="A54" s="14"/>
      <c r="B54" s="33"/>
      <c r="C54" s="14"/>
      <c r="D54" s="14"/>
      <c r="E54" s="14"/>
      <c r="F54" s="14"/>
      <c r="G54" s="14"/>
      <c r="H54" s="14"/>
      <c r="I54" s="14"/>
      <c r="J54" s="35"/>
      <c r="K54" s="46"/>
      <c r="L54" s="14"/>
      <c r="M54" s="32"/>
      <c r="N54" s="37"/>
      <c r="O54" s="38"/>
    </row>
    <row r="55" spans="1:15" x14ac:dyDescent="0.25">
      <c r="A55" s="14"/>
      <c r="B55" s="33"/>
      <c r="C55" s="14"/>
      <c r="D55" s="14"/>
      <c r="E55" s="14"/>
      <c r="F55" s="14"/>
      <c r="G55" s="14"/>
      <c r="H55" s="14"/>
      <c r="I55" s="14"/>
      <c r="J55" s="35"/>
      <c r="K55" s="46"/>
      <c r="L55" s="14"/>
      <c r="M55" s="32"/>
      <c r="N55" s="37"/>
      <c r="O55" s="38"/>
    </row>
    <row r="56" spans="1:15" ht="15.75" x14ac:dyDescent="0.25">
      <c r="A56" s="14"/>
      <c r="B56" s="33"/>
      <c r="C56" s="327" t="s">
        <v>240</v>
      </c>
      <c r="D56" s="328"/>
      <c r="E56" s="300" t="s">
        <v>135</v>
      </c>
      <c r="F56" s="14"/>
      <c r="G56" s="14"/>
      <c r="H56" s="327" t="s">
        <v>241</v>
      </c>
      <c r="I56" s="328"/>
      <c r="J56" s="300" t="s">
        <v>135</v>
      </c>
      <c r="K56" s="46"/>
      <c r="L56" s="14"/>
      <c r="M56" s="32"/>
      <c r="N56" s="37"/>
      <c r="O56" s="38"/>
    </row>
    <row r="57" spans="1:15" ht="15.75" x14ac:dyDescent="0.25">
      <c r="A57" s="14"/>
      <c r="B57" s="33"/>
      <c r="C57" s="329" t="s">
        <v>242</v>
      </c>
      <c r="D57" s="330"/>
      <c r="E57" s="301"/>
      <c r="F57" s="14"/>
      <c r="G57" s="14"/>
      <c r="H57" s="329" t="s">
        <v>242</v>
      </c>
      <c r="I57" s="330"/>
      <c r="J57" s="301"/>
      <c r="K57" s="46"/>
      <c r="L57" s="14"/>
      <c r="M57" s="32"/>
      <c r="N57" s="37"/>
      <c r="O57" s="38"/>
    </row>
    <row r="58" spans="1:15" x14ac:dyDescent="0.25">
      <c r="A58" s="14"/>
      <c r="B58" s="33"/>
      <c r="C58" s="331" t="s">
        <v>243</v>
      </c>
      <c r="D58" s="14"/>
      <c r="E58" s="302">
        <f>E38</f>
        <v>800000</v>
      </c>
      <c r="F58" s="14"/>
      <c r="G58" s="14"/>
      <c r="H58" s="331" t="s">
        <v>244</v>
      </c>
      <c r="I58" s="14"/>
      <c r="J58" s="302">
        <f>SUM(F38:J38)</f>
        <v>980000</v>
      </c>
      <c r="K58" s="46"/>
      <c r="L58" s="14"/>
      <c r="M58" s="32"/>
      <c r="N58" s="37"/>
      <c r="O58" s="38"/>
    </row>
    <row r="59" spans="1:15" x14ac:dyDescent="0.25">
      <c r="A59" s="14"/>
      <c r="B59" s="33"/>
      <c r="C59" s="331" t="s">
        <v>245</v>
      </c>
      <c r="D59" s="14"/>
      <c r="E59" s="302">
        <f>SUM(E39:E48)</f>
        <v>200000</v>
      </c>
      <c r="F59" s="14"/>
      <c r="G59" s="14"/>
      <c r="H59" s="331" t="s">
        <v>246</v>
      </c>
      <c r="I59" s="14"/>
      <c r="J59" s="302">
        <f>SUM(F39:J48)</f>
        <v>0</v>
      </c>
      <c r="K59" s="46"/>
      <c r="L59" s="14"/>
      <c r="M59" s="32"/>
      <c r="N59" s="37"/>
      <c r="O59" s="38"/>
    </row>
    <row r="60" spans="1:15" x14ac:dyDescent="0.25">
      <c r="A60" s="14"/>
      <c r="B60" s="33"/>
      <c r="C60" s="332" t="s">
        <v>247</v>
      </c>
      <c r="D60" s="333"/>
      <c r="E60" s="303">
        <f>D49</f>
        <v>0</v>
      </c>
      <c r="F60" s="14"/>
      <c r="G60" s="14"/>
      <c r="H60" s="325" t="s">
        <v>248</v>
      </c>
      <c r="I60" s="14"/>
      <c r="J60" s="302">
        <v>0</v>
      </c>
      <c r="K60" s="46"/>
      <c r="L60" s="14"/>
      <c r="M60" s="32"/>
      <c r="N60" s="37"/>
      <c r="O60" s="38"/>
    </row>
    <row r="61" spans="1:15" x14ac:dyDescent="0.25">
      <c r="A61" s="14"/>
      <c r="B61" s="33"/>
      <c r="C61" s="334" t="s">
        <v>249</v>
      </c>
      <c r="D61" s="335"/>
      <c r="E61" s="304">
        <f>SUM(E58:E60)</f>
        <v>1000000</v>
      </c>
      <c r="F61" s="14"/>
      <c r="G61" s="14"/>
      <c r="H61" s="334" t="s">
        <v>249</v>
      </c>
      <c r="I61" s="335"/>
      <c r="J61" s="304">
        <f>SUM(J58:J60)</f>
        <v>980000</v>
      </c>
      <c r="K61" s="46"/>
      <c r="L61" s="14"/>
      <c r="M61" s="32"/>
      <c r="N61" s="37"/>
      <c r="O61" s="38"/>
    </row>
    <row r="62" spans="1:15" ht="15.75" x14ac:dyDescent="0.25">
      <c r="A62" s="14"/>
      <c r="B62" s="33"/>
      <c r="C62" s="329" t="s">
        <v>250</v>
      </c>
      <c r="D62" s="330"/>
      <c r="E62" s="301"/>
      <c r="F62" s="14"/>
      <c r="G62" s="14"/>
      <c r="H62" s="329" t="s">
        <v>250</v>
      </c>
      <c r="I62" s="330"/>
      <c r="J62" s="301"/>
      <c r="K62" s="46"/>
      <c r="L62" s="14"/>
      <c r="M62" s="32"/>
      <c r="N62" s="37"/>
      <c r="O62" s="38"/>
    </row>
    <row r="63" spans="1:15" x14ac:dyDescent="0.25">
      <c r="A63" s="14"/>
      <c r="B63" s="33"/>
      <c r="C63" s="332" t="s">
        <v>251</v>
      </c>
      <c r="D63" s="333"/>
      <c r="E63" s="303">
        <f>E117</f>
        <v>0</v>
      </c>
      <c r="F63" s="14"/>
      <c r="G63" s="14"/>
      <c r="H63" s="332" t="s">
        <v>252</v>
      </c>
      <c r="I63" s="333"/>
      <c r="J63" s="303">
        <f>E117</f>
        <v>0</v>
      </c>
      <c r="K63" s="46"/>
      <c r="L63" s="14"/>
      <c r="M63" s="32"/>
      <c r="N63" s="37"/>
      <c r="O63" s="38"/>
    </row>
    <row r="64" spans="1:15" x14ac:dyDescent="0.25">
      <c r="A64" s="14"/>
      <c r="B64" s="33"/>
      <c r="C64" s="331" t="s">
        <v>253</v>
      </c>
      <c r="D64" s="14"/>
      <c r="E64" s="302">
        <f>H117</f>
        <v>52576.3</v>
      </c>
      <c r="F64" s="14"/>
      <c r="G64" s="14"/>
      <c r="H64" s="331" t="s">
        <v>254</v>
      </c>
      <c r="I64" s="14"/>
      <c r="J64" s="302">
        <f>F117</f>
        <v>202688.86000000002</v>
      </c>
      <c r="K64" s="46"/>
      <c r="L64" s="14"/>
      <c r="M64" s="32"/>
      <c r="N64" s="37"/>
      <c r="O64" s="38"/>
    </row>
    <row r="65" spans="1:15" x14ac:dyDescent="0.25">
      <c r="A65" s="14"/>
      <c r="B65" s="33"/>
      <c r="C65" s="334" t="s">
        <v>249</v>
      </c>
      <c r="D65" s="335"/>
      <c r="E65" s="304">
        <f>SUM(E63:E64)</f>
        <v>52576.3</v>
      </c>
      <c r="F65" s="14"/>
      <c r="G65" s="14"/>
      <c r="H65" s="334" t="s">
        <v>249</v>
      </c>
      <c r="I65" s="335"/>
      <c r="J65" s="304">
        <f>SUM(J63:J64)</f>
        <v>202688.86000000002</v>
      </c>
      <c r="K65" s="46"/>
      <c r="L65" s="14"/>
      <c r="M65" s="32"/>
      <c r="N65" s="37"/>
      <c r="O65" s="38"/>
    </row>
    <row r="66" spans="1:15" ht="15.75" x14ac:dyDescent="0.25">
      <c r="A66" s="14"/>
      <c r="B66" s="33"/>
      <c r="C66" s="327" t="s">
        <v>255</v>
      </c>
      <c r="D66" s="328"/>
      <c r="E66" s="305">
        <f>E61-E65</f>
        <v>947423.7</v>
      </c>
      <c r="F66" s="14"/>
      <c r="G66" s="14"/>
      <c r="H66" s="327" t="s">
        <v>255</v>
      </c>
      <c r="I66" s="328"/>
      <c r="J66" s="305">
        <f>J61-J65</f>
        <v>777311.14</v>
      </c>
      <c r="K66" s="46"/>
      <c r="L66" s="14"/>
      <c r="M66" s="32"/>
      <c r="N66" s="37"/>
      <c r="O66" s="38"/>
    </row>
    <row r="67" spans="1:15" x14ac:dyDescent="0.25">
      <c r="A67" s="14"/>
      <c r="B67" s="33"/>
      <c r="C67" s="14"/>
      <c r="D67" s="14"/>
      <c r="E67" s="336"/>
      <c r="F67" s="14"/>
      <c r="G67" s="14"/>
      <c r="H67" s="14"/>
      <c r="I67" s="14"/>
      <c r="J67" s="35"/>
      <c r="K67" s="46"/>
      <c r="L67" s="14"/>
      <c r="M67" s="32"/>
      <c r="N67" s="37"/>
      <c r="O67" s="38"/>
    </row>
    <row r="68" spans="1:15" x14ac:dyDescent="0.25">
      <c r="A68" s="14"/>
      <c r="B68" s="33"/>
      <c r="C68" s="107" t="s">
        <v>237</v>
      </c>
      <c r="D68" s="337"/>
      <c r="E68" s="338"/>
      <c r="F68" s="337"/>
      <c r="G68" s="337"/>
      <c r="H68" s="337"/>
      <c r="I68" s="337"/>
      <c r="J68" s="337"/>
      <c r="K68" s="46"/>
      <c r="L68" s="14"/>
      <c r="M68" s="32"/>
      <c r="N68" s="37"/>
      <c r="O68" s="38"/>
    </row>
    <row r="69" spans="1:15" x14ac:dyDescent="0.25">
      <c r="A69" s="14"/>
      <c r="B69" s="33"/>
      <c r="C69" s="41" t="s">
        <v>256</v>
      </c>
      <c r="D69" s="14"/>
      <c r="E69" s="336"/>
      <c r="F69" s="14"/>
      <c r="G69" s="14"/>
      <c r="H69" s="14"/>
      <c r="I69" s="14"/>
      <c r="J69" s="35"/>
      <c r="K69" s="46"/>
      <c r="L69" s="14"/>
      <c r="M69" s="32"/>
      <c r="N69" s="37"/>
      <c r="O69" s="38"/>
    </row>
    <row r="70" spans="1:15" ht="15.75" x14ac:dyDescent="0.25">
      <c r="A70" s="14"/>
      <c r="B70" s="33"/>
      <c r="C70" s="339"/>
      <c r="D70" s="14"/>
      <c r="E70" s="336"/>
      <c r="F70" s="14"/>
      <c r="G70" s="14"/>
      <c r="H70" s="14"/>
      <c r="I70" s="14"/>
      <c r="J70" s="35"/>
      <c r="K70" s="46"/>
      <c r="L70" s="14"/>
      <c r="M70" s="32"/>
      <c r="N70" s="37"/>
      <c r="O70" s="38"/>
    </row>
    <row r="71" spans="1:15" x14ac:dyDescent="0.25">
      <c r="A71" s="14"/>
      <c r="B71" s="33"/>
      <c r="C71" s="14"/>
      <c r="D71" s="14"/>
      <c r="E71" s="14"/>
      <c r="F71" s="14"/>
      <c r="G71" s="14"/>
      <c r="H71" s="14"/>
      <c r="I71" s="14"/>
      <c r="J71" s="340"/>
      <c r="K71" s="142"/>
      <c r="L71" s="14"/>
      <c r="M71" s="32"/>
      <c r="N71" s="37"/>
      <c r="O71" s="38"/>
    </row>
    <row r="72" spans="1:15" ht="18.75" x14ac:dyDescent="0.25">
      <c r="A72" s="14"/>
      <c r="B72" s="123"/>
      <c r="C72" s="124" t="s">
        <v>257</v>
      </c>
      <c r="D72" s="124"/>
      <c r="E72" s="124"/>
      <c r="F72" s="124"/>
      <c r="G72" s="124"/>
      <c r="H72" s="124"/>
      <c r="I72" s="124"/>
      <c r="J72" s="124"/>
      <c r="K72" s="30"/>
      <c r="L72" s="14"/>
      <c r="M72" s="32"/>
      <c r="N72" s="37"/>
      <c r="O72" s="38"/>
    </row>
    <row r="73" spans="1:15" x14ac:dyDescent="0.25">
      <c r="A73" s="14"/>
      <c r="B73" s="33"/>
      <c r="C73" s="14"/>
      <c r="D73" s="14"/>
      <c r="E73" s="14"/>
      <c r="F73" s="14"/>
      <c r="G73" s="14"/>
      <c r="H73" s="14"/>
      <c r="I73" s="14"/>
      <c r="J73" s="221"/>
      <c r="K73" s="142"/>
      <c r="L73" s="14"/>
      <c r="M73" s="32"/>
      <c r="N73" s="37"/>
      <c r="O73" s="38"/>
    </row>
    <row r="74" spans="1:15" s="136" customFormat="1" ht="47.25" x14ac:dyDescent="0.25">
      <c r="A74" s="134"/>
      <c r="B74" s="318"/>
      <c r="C74" s="341" t="s">
        <v>166</v>
      </c>
      <c r="D74" s="342"/>
      <c r="E74" s="233" t="s">
        <v>201</v>
      </c>
      <c r="F74" s="233" t="s">
        <v>258</v>
      </c>
      <c r="G74" s="233" t="s">
        <v>259</v>
      </c>
      <c r="H74" s="234" t="s">
        <v>260</v>
      </c>
      <c r="I74" s="234" t="s">
        <v>261</v>
      </c>
      <c r="J74" s="234" t="s">
        <v>262</v>
      </c>
      <c r="K74" s="343"/>
      <c r="L74" s="134"/>
      <c r="M74" s="322"/>
      <c r="N74" s="323"/>
      <c r="O74" s="324"/>
    </row>
    <row r="75" spans="1:15" x14ac:dyDescent="0.25">
      <c r="A75" s="14"/>
      <c r="B75" s="33"/>
      <c r="C75" s="344" t="s">
        <v>16</v>
      </c>
      <c r="D75" s="345"/>
      <c r="E75" s="235">
        <f>SUMIF($G$125:$G$524,"Despesas Anteriores à Obra",$H$125:$H$524)</f>
        <v>0</v>
      </c>
      <c r="F75" s="236">
        <f>SUMIF($G$125:$G$524,"Despesas Anteriores à Obra",$I$125:$I$524)</f>
        <v>15000</v>
      </c>
      <c r="G75" s="237">
        <f>E75+F75</f>
        <v>15000</v>
      </c>
      <c r="H75" s="238">
        <v>15000</v>
      </c>
      <c r="I75" s="239">
        <v>44040</v>
      </c>
      <c r="J75" s="237">
        <f t="shared" ref="J75:J116" si="1">F75-H75</f>
        <v>0</v>
      </c>
      <c r="K75" s="46"/>
      <c r="L75" s="14"/>
      <c r="M75" s="32"/>
      <c r="N75" s="37"/>
      <c r="O75" s="38"/>
    </row>
    <row r="76" spans="1:15" x14ac:dyDescent="0.25">
      <c r="A76" s="14"/>
      <c r="B76" s="33"/>
      <c r="C76" s="325" t="s">
        <v>30</v>
      </c>
      <c r="D76" s="346"/>
      <c r="E76" s="240">
        <f>SUMIF($G$125:$G$524,"1ª Medição",$H$125:$H$524)</f>
        <v>0</v>
      </c>
      <c r="F76" s="241">
        <f>SUMIF($G$125:$G$524,"1ª Medição",$I$125:$I$524)</f>
        <v>37576.299999999996</v>
      </c>
      <c r="G76" s="242">
        <f t="shared" ref="G76:G116" si="2">E76+F76</f>
        <v>37576.299999999996</v>
      </c>
      <c r="H76" s="243">
        <v>37576.300000000003</v>
      </c>
      <c r="I76" s="244">
        <v>44826</v>
      </c>
      <c r="J76" s="242">
        <f t="shared" si="1"/>
        <v>0</v>
      </c>
      <c r="K76" s="46"/>
      <c r="L76" s="14"/>
      <c r="M76" s="32"/>
      <c r="N76" s="37"/>
      <c r="O76" s="38"/>
    </row>
    <row r="77" spans="1:15" x14ac:dyDescent="0.25">
      <c r="A77" s="14"/>
      <c r="B77" s="33"/>
      <c r="C77" s="325" t="s">
        <v>37</v>
      </c>
      <c r="D77" s="346"/>
      <c r="E77" s="240">
        <f>SUMIF($G$125:$G$524,"2ª Medição",$H$125:$H$524)</f>
        <v>0</v>
      </c>
      <c r="F77" s="241">
        <f>SUMIF($G$125:$G$524,"2ª Medição",$I$125:$I$524)</f>
        <v>150112.56000000003</v>
      </c>
      <c r="G77" s="242">
        <f t="shared" si="2"/>
        <v>150112.56000000003</v>
      </c>
      <c r="H77" s="243"/>
      <c r="I77" s="244"/>
      <c r="J77" s="242">
        <f t="shared" si="1"/>
        <v>150112.56000000003</v>
      </c>
      <c r="K77" s="103"/>
      <c r="L77" s="14"/>
      <c r="M77" s="32"/>
      <c r="N77" s="37"/>
      <c r="O77" s="38"/>
    </row>
    <row r="78" spans="1:15" x14ac:dyDescent="0.25">
      <c r="A78" s="14"/>
      <c r="B78" s="33"/>
      <c r="C78" s="325" t="s">
        <v>41</v>
      </c>
      <c r="D78" s="346"/>
      <c r="E78" s="240">
        <f>SUMIF($G$125:$G$524,"3ª Medição",$H$125:$H$524)</f>
        <v>0</v>
      </c>
      <c r="F78" s="241">
        <f>SUMIF($G$125:$G$524,"3ª Medição",$I$125:$I$524)</f>
        <v>0</v>
      </c>
      <c r="G78" s="242">
        <f t="shared" si="2"/>
        <v>0</v>
      </c>
      <c r="H78" s="243"/>
      <c r="I78" s="244"/>
      <c r="J78" s="242">
        <f t="shared" si="1"/>
        <v>0</v>
      </c>
      <c r="K78" s="103"/>
      <c r="L78" s="14"/>
      <c r="M78" s="32"/>
      <c r="N78" s="37"/>
      <c r="O78" s="38"/>
    </row>
    <row r="79" spans="1:15" x14ac:dyDescent="0.25">
      <c r="A79" s="14"/>
      <c r="B79" s="33"/>
      <c r="C79" s="325" t="s">
        <v>46</v>
      </c>
      <c r="D79" s="346"/>
      <c r="E79" s="240">
        <f>SUMIF($G$125:$G$524,"4ª Medição",$H$125:$H$524)</f>
        <v>0</v>
      </c>
      <c r="F79" s="241">
        <f>SUMIF($G$125:$G$524,"4ª Medição",$I$125:$I$524)</f>
        <v>0</v>
      </c>
      <c r="G79" s="242">
        <f t="shared" si="2"/>
        <v>0</v>
      </c>
      <c r="H79" s="243"/>
      <c r="I79" s="244"/>
      <c r="J79" s="242">
        <f t="shared" si="1"/>
        <v>0</v>
      </c>
      <c r="K79" s="103"/>
      <c r="L79" s="14"/>
      <c r="M79" s="32"/>
      <c r="N79" s="37"/>
      <c r="O79" s="38"/>
    </row>
    <row r="80" spans="1:15" x14ac:dyDescent="0.25">
      <c r="A80" s="14"/>
      <c r="B80" s="33"/>
      <c r="C80" s="325" t="s">
        <v>50</v>
      </c>
      <c r="D80" s="346"/>
      <c r="E80" s="240">
        <f>SUMIF($G$125:$G$524,"5ª Medição",$H$125:$H$524)</f>
        <v>0</v>
      </c>
      <c r="F80" s="241">
        <f>SUMIF($G$125:$G$524,"5ª Medição",$I$125:$I$524)</f>
        <v>0</v>
      </c>
      <c r="G80" s="242">
        <f t="shared" si="2"/>
        <v>0</v>
      </c>
      <c r="H80" s="243"/>
      <c r="I80" s="244"/>
      <c r="J80" s="242">
        <f t="shared" si="1"/>
        <v>0</v>
      </c>
      <c r="K80" s="103"/>
      <c r="L80" s="14"/>
      <c r="M80" s="32"/>
      <c r="N80" s="37"/>
      <c r="O80" s="38"/>
    </row>
    <row r="81" spans="1:15" x14ac:dyDescent="0.25">
      <c r="A81" s="14"/>
      <c r="B81" s="33"/>
      <c r="C81" s="325" t="s">
        <v>52</v>
      </c>
      <c r="D81" s="346"/>
      <c r="E81" s="240">
        <f>SUMIF($G$125:$G$524,"6ª Medição",$H$125:$H$524)</f>
        <v>0</v>
      </c>
      <c r="F81" s="241">
        <f>SUMIF($G$125:$G$524,"6ª Medição",$I$125:$I$524)</f>
        <v>0</v>
      </c>
      <c r="G81" s="242">
        <f t="shared" si="2"/>
        <v>0</v>
      </c>
      <c r="H81" s="243"/>
      <c r="I81" s="244"/>
      <c r="J81" s="242">
        <f t="shared" si="1"/>
        <v>0</v>
      </c>
      <c r="K81" s="103"/>
      <c r="L81" s="14"/>
      <c r="M81" s="32"/>
      <c r="N81" s="37"/>
      <c r="O81" s="38"/>
    </row>
    <row r="82" spans="1:15" x14ac:dyDescent="0.25">
      <c r="A82" s="14"/>
      <c r="B82" s="33"/>
      <c r="C82" s="325" t="s">
        <v>55</v>
      </c>
      <c r="D82" s="346"/>
      <c r="E82" s="240">
        <f>SUMIF($G$125:$G$524,"7ª Medição",$H$125:$H$524)</f>
        <v>0</v>
      </c>
      <c r="F82" s="241">
        <f>SUMIF($G$125:$G$524,"7ª Medição",$I$125:$I$524)</f>
        <v>0</v>
      </c>
      <c r="G82" s="242">
        <f t="shared" si="2"/>
        <v>0</v>
      </c>
      <c r="H82" s="243"/>
      <c r="I82" s="244"/>
      <c r="J82" s="242">
        <f t="shared" si="1"/>
        <v>0</v>
      </c>
      <c r="K82" s="103"/>
      <c r="L82" s="14"/>
      <c r="M82" s="32"/>
      <c r="N82" s="37"/>
      <c r="O82" s="38"/>
    </row>
    <row r="83" spans="1:15" x14ac:dyDescent="0.25">
      <c r="A83" s="14"/>
      <c r="B83" s="33"/>
      <c r="C83" s="325" t="s">
        <v>58</v>
      </c>
      <c r="D83" s="346"/>
      <c r="E83" s="240">
        <f>SUMIF($G$125:$G$524,"8ª Medição",$H$125:$H$524)</f>
        <v>0</v>
      </c>
      <c r="F83" s="241">
        <f>SUMIF($G$125:$G$524,"8ª Medição",$I$125:$I$524)</f>
        <v>0</v>
      </c>
      <c r="G83" s="242">
        <f t="shared" si="2"/>
        <v>0</v>
      </c>
      <c r="H83" s="243"/>
      <c r="I83" s="244"/>
      <c r="J83" s="242">
        <f t="shared" si="1"/>
        <v>0</v>
      </c>
      <c r="K83" s="103"/>
      <c r="L83" s="14"/>
      <c r="M83" s="32"/>
      <c r="N83" s="37"/>
      <c r="O83" s="38"/>
    </row>
    <row r="84" spans="1:15" x14ac:dyDescent="0.25">
      <c r="A84" s="14"/>
      <c r="B84" s="33"/>
      <c r="C84" s="325" t="s">
        <v>61</v>
      </c>
      <c r="D84" s="346"/>
      <c r="E84" s="240">
        <f>SUMIF($G$125:$G$524,"9ª Medição",$H$125:$H$524)</f>
        <v>0</v>
      </c>
      <c r="F84" s="241">
        <f>SUMIF($G$125:$G$524,"9ª Medição",$I$125:$I$524)</f>
        <v>0</v>
      </c>
      <c r="G84" s="242">
        <f t="shared" si="2"/>
        <v>0</v>
      </c>
      <c r="H84" s="243"/>
      <c r="I84" s="244"/>
      <c r="J84" s="242">
        <f t="shared" si="1"/>
        <v>0</v>
      </c>
      <c r="K84" s="103"/>
      <c r="L84" s="14"/>
      <c r="M84" s="32"/>
      <c r="N84" s="37"/>
      <c r="O84" s="38"/>
    </row>
    <row r="85" spans="1:15" x14ac:dyDescent="0.25">
      <c r="A85" s="14"/>
      <c r="B85" s="33"/>
      <c r="C85" s="325" t="s">
        <v>64</v>
      </c>
      <c r="D85" s="346"/>
      <c r="E85" s="240">
        <f>SUMIF($G$125:$G$524,"10ª Medição",$H$125:$H$524)</f>
        <v>0</v>
      </c>
      <c r="F85" s="241">
        <f>SUMIF($G$125:$G$524,"10ª Medição",$I$125:$I$524)</f>
        <v>0</v>
      </c>
      <c r="G85" s="242">
        <f t="shared" si="2"/>
        <v>0</v>
      </c>
      <c r="H85" s="243"/>
      <c r="I85" s="244"/>
      <c r="J85" s="242">
        <f t="shared" si="1"/>
        <v>0</v>
      </c>
      <c r="K85" s="103"/>
      <c r="L85" s="14"/>
      <c r="M85" s="32"/>
      <c r="N85" s="37"/>
      <c r="O85" s="38"/>
    </row>
    <row r="86" spans="1:15" x14ac:dyDescent="0.25">
      <c r="A86" s="14"/>
      <c r="B86" s="33"/>
      <c r="C86" s="325" t="s">
        <v>66</v>
      </c>
      <c r="D86" s="346"/>
      <c r="E86" s="240">
        <f>SUMIF($G$125:$G$524,"11ª Medição",$H$125:$H$524)</f>
        <v>0</v>
      </c>
      <c r="F86" s="241">
        <f>SUMIF($G$125:$G$524,"11ª Medição",$I$125:$I$524)</f>
        <v>0</v>
      </c>
      <c r="G86" s="242">
        <f t="shared" si="2"/>
        <v>0</v>
      </c>
      <c r="H86" s="243"/>
      <c r="I86" s="244"/>
      <c r="J86" s="242">
        <f t="shared" si="1"/>
        <v>0</v>
      </c>
      <c r="K86" s="103"/>
      <c r="L86" s="14"/>
      <c r="M86" s="32"/>
      <c r="N86" s="37"/>
      <c r="O86" s="38"/>
    </row>
    <row r="87" spans="1:15" x14ac:dyDescent="0.25">
      <c r="A87" s="14"/>
      <c r="B87" s="33"/>
      <c r="C87" s="325" t="s">
        <v>68</v>
      </c>
      <c r="D87" s="346"/>
      <c r="E87" s="240">
        <f>SUMIF($G$125:$G$524,"12ª Medição",$H$125:$H$524)</f>
        <v>0</v>
      </c>
      <c r="F87" s="241">
        <f>SUMIF($G$125:$G$524,"12ª Medição",$I$125:$I$524)</f>
        <v>0</v>
      </c>
      <c r="G87" s="242">
        <f t="shared" si="2"/>
        <v>0</v>
      </c>
      <c r="H87" s="243"/>
      <c r="I87" s="244"/>
      <c r="J87" s="242">
        <f t="shared" si="1"/>
        <v>0</v>
      </c>
      <c r="K87" s="103"/>
      <c r="L87" s="14"/>
      <c r="M87" s="32"/>
      <c r="N87" s="37"/>
      <c r="O87" s="38"/>
    </row>
    <row r="88" spans="1:15" x14ac:dyDescent="0.25">
      <c r="A88" s="14"/>
      <c r="B88" s="33"/>
      <c r="C88" s="325" t="s">
        <v>70</v>
      </c>
      <c r="D88" s="346"/>
      <c r="E88" s="240">
        <f>SUMIF($G$125:$G$524,"13ª Medição",$H$125:$H$524)</f>
        <v>0</v>
      </c>
      <c r="F88" s="241">
        <f>SUMIF($G$125:$G$524,"13ª Medição",$I$125:$I$524)</f>
        <v>0</v>
      </c>
      <c r="G88" s="242">
        <f t="shared" si="2"/>
        <v>0</v>
      </c>
      <c r="H88" s="243"/>
      <c r="I88" s="244"/>
      <c r="J88" s="242">
        <f t="shared" si="1"/>
        <v>0</v>
      </c>
      <c r="K88" s="103"/>
      <c r="L88" s="14"/>
      <c r="M88" s="32"/>
      <c r="N88" s="37"/>
      <c r="O88" s="38"/>
    </row>
    <row r="89" spans="1:15" x14ac:dyDescent="0.25">
      <c r="A89" s="14"/>
      <c r="B89" s="33"/>
      <c r="C89" s="325" t="s">
        <v>72</v>
      </c>
      <c r="D89" s="346"/>
      <c r="E89" s="240">
        <f>SUMIF($G$125:$G$524,"14ª Medição",$H$125:$H$524)</f>
        <v>0</v>
      </c>
      <c r="F89" s="241">
        <f>SUMIF($G$125:$G$524,"14ª Medição",$I$125:$I$524)</f>
        <v>0</v>
      </c>
      <c r="G89" s="242">
        <f t="shared" si="2"/>
        <v>0</v>
      </c>
      <c r="H89" s="243"/>
      <c r="I89" s="244"/>
      <c r="J89" s="242">
        <f t="shared" si="1"/>
        <v>0</v>
      </c>
      <c r="K89" s="103"/>
      <c r="L89" s="14"/>
      <c r="M89" s="32"/>
      <c r="N89" s="37"/>
      <c r="O89" s="38"/>
    </row>
    <row r="90" spans="1:15" x14ac:dyDescent="0.25">
      <c r="A90" s="14"/>
      <c r="B90" s="33"/>
      <c r="C90" s="325" t="s">
        <v>74</v>
      </c>
      <c r="D90" s="346"/>
      <c r="E90" s="240">
        <f>SUMIF($G$125:$G$524,"15ª Medição",$H$125:$H$524)</f>
        <v>0</v>
      </c>
      <c r="F90" s="241">
        <f>SUMIF($G$125:$G$524,"15ª Medição",$I$125:$I$524)</f>
        <v>0</v>
      </c>
      <c r="G90" s="242">
        <f t="shared" si="2"/>
        <v>0</v>
      </c>
      <c r="H90" s="243"/>
      <c r="I90" s="244"/>
      <c r="J90" s="242">
        <f t="shared" si="1"/>
        <v>0</v>
      </c>
      <c r="K90" s="103"/>
      <c r="L90" s="14"/>
      <c r="M90" s="32"/>
      <c r="N90" s="37"/>
      <c r="O90" s="38"/>
    </row>
    <row r="91" spans="1:15" x14ac:dyDescent="0.25">
      <c r="A91" s="14"/>
      <c r="B91" s="33"/>
      <c r="C91" s="325" t="s">
        <v>76</v>
      </c>
      <c r="D91" s="346"/>
      <c r="E91" s="240">
        <f>SUMIF($G$125:$G$524,"16ª Medição",$H$125:$H$524)</f>
        <v>0</v>
      </c>
      <c r="F91" s="241">
        <f>SUMIF($G$125:$G$524,"16ª Medição",$I$125:$I$524)</f>
        <v>0</v>
      </c>
      <c r="G91" s="242">
        <f t="shared" si="2"/>
        <v>0</v>
      </c>
      <c r="H91" s="243"/>
      <c r="I91" s="244"/>
      <c r="J91" s="242">
        <f t="shared" si="1"/>
        <v>0</v>
      </c>
      <c r="K91" s="103"/>
      <c r="L91" s="14"/>
      <c r="M91" s="32"/>
      <c r="N91" s="37"/>
      <c r="O91" s="38"/>
    </row>
    <row r="92" spans="1:15" x14ac:dyDescent="0.25">
      <c r="A92" s="14"/>
      <c r="B92" s="33"/>
      <c r="C92" s="325" t="s">
        <v>78</v>
      </c>
      <c r="D92" s="346"/>
      <c r="E92" s="240">
        <f>SUMIF($G$125:$G$524,"17ª Medição",$H$125:$H$524)</f>
        <v>0</v>
      </c>
      <c r="F92" s="241">
        <f>SUMIF($G$125:$G$524,"17ª Medição",$I$125:$I$524)</f>
        <v>0</v>
      </c>
      <c r="G92" s="242">
        <f t="shared" si="2"/>
        <v>0</v>
      </c>
      <c r="H92" s="243"/>
      <c r="I92" s="244"/>
      <c r="J92" s="242">
        <f t="shared" si="1"/>
        <v>0</v>
      </c>
      <c r="K92" s="103"/>
      <c r="L92" s="14"/>
      <c r="M92" s="32"/>
      <c r="N92" s="37"/>
      <c r="O92" s="38"/>
    </row>
    <row r="93" spans="1:15" x14ac:dyDescent="0.25">
      <c r="A93" s="14"/>
      <c r="B93" s="33"/>
      <c r="C93" s="325" t="s">
        <v>80</v>
      </c>
      <c r="D93" s="346"/>
      <c r="E93" s="240">
        <f>SUMIF($G$125:$G$524,"18ª Medição",$H$125:$H$524)</f>
        <v>0</v>
      </c>
      <c r="F93" s="241">
        <f>SUMIF($G$125:$G$524,"18ª Medição",$I$125:$I$524)</f>
        <v>0</v>
      </c>
      <c r="G93" s="242">
        <f t="shared" si="2"/>
        <v>0</v>
      </c>
      <c r="H93" s="243"/>
      <c r="I93" s="244"/>
      <c r="J93" s="242">
        <f t="shared" si="1"/>
        <v>0</v>
      </c>
      <c r="K93" s="103"/>
      <c r="L93" s="14"/>
      <c r="M93" s="32"/>
      <c r="N93" s="37"/>
      <c r="O93" s="38"/>
    </row>
    <row r="94" spans="1:15" x14ac:dyDescent="0.25">
      <c r="A94" s="14"/>
      <c r="B94" s="33"/>
      <c r="C94" s="325" t="s">
        <v>82</v>
      </c>
      <c r="D94" s="346"/>
      <c r="E94" s="240">
        <f>SUMIF($G$125:$G$524,"19ª Medição",$H$125:$H$524)</f>
        <v>0</v>
      </c>
      <c r="F94" s="241">
        <f>SUMIF($G$125:$G$524,"19ª Medição",$I$125:$I$524)</f>
        <v>0</v>
      </c>
      <c r="G94" s="242">
        <f t="shared" si="2"/>
        <v>0</v>
      </c>
      <c r="H94" s="243"/>
      <c r="I94" s="244"/>
      <c r="J94" s="242">
        <f t="shared" si="1"/>
        <v>0</v>
      </c>
      <c r="K94" s="103"/>
      <c r="L94" s="14"/>
      <c r="M94" s="32"/>
      <c r="N94" s="37"/>
      <c r="O94" s="38"/>
    </row>
    <row r="95" spans="1:15" x14ac:dyDescent="0.25">
      <c r="A95" s="14"/>
      <c r="B95" s="33"/>
      <c r="C95" s="325" t="s">
        <v>84</v>
      </c>
      <c r="D95" s="346"/>
      <c r="E95" s="240">
        <f>SUMIF($G$125:$G$524,"20ª Medição",$H$125:$H$524)</f>
        <v>0</v>
      </c>
      <c r="F95" s="241">
        <f>SUMIF($G$125:$G$524,"20ª Medição",$I$125:$I$524)</f>
        <v>0</v>
      </c>
      <c r="G95" s="242">
        <f t="shared" si="2"/>
        <v>0</v>
      </c>
      <c r="H95" s="243"/>
      <c r="I95" s="244"/>
      <c r="J95" s="242">
        <f t="shared" si="1"/>
        <v>0</v>
      </c>
      <c r="K95" s="103"/>
      <c r="L95" s="14"/>
      <c r="M95" s="32"/>
      <c r="N95" s="37"/>
      <c r="O95" s="38"/>
    </row>
    <row r="96" spans="1:15" x14ac:dyDescent="0.25">
      <c r="A96" s="14"/>
      <c r="B96" s="33"/>
      <c r="C96" s="325" t="s">
        <v>86</v>
      </c>
      <c r="D96" s="346"/>
      <c r="E96" s="240">
        <f>SUMIF($G$125:$G$524,"21ª Medição",$H$125:$H$524)</f>
        <v>0</v>
      </c>
      <c r="F96" s="241">
        <f>SUMIF($G$125:$G$524,"21ª Medição",$I$125:$I$524)</f>
        <v>0</v>
      </c>
      <c r="G96" s="242">
        <f t="shared" si="2"/>
        <v>0</v>
      </c>
      <c r="H96" s="243"/>
      <c r="I96" s="244"/>
      <c r="J96" s="242">
        <f t="shared" si="1"/>
        <v>0</v>
      </c>
      <c r="K96" s="103"/>
      <c r="L96" s="14"/>
      <c r="M96" s="32"/>
      <c r="N96" s="37"/>
      <c r="O96" s="38"/>
    </row>
    <row r="97" spans="1:15" x14ac:dyDescent="0.25">
      <c r="A97" s="14"/>
      <c r="B97" s="33"/>
      <c r="C97" s="325" t="s">
        <v>88</v>
      </c>
      <c r="D97" s="346"/>
      <c r="E97" s="240">
        <f>SUMIF($G$125:$G$524,"22ª Medição",$H$125:$H$524)</f>
        <v>0</v>
      </c>
      <c r="F97" s="241">
        <f>SUMIF($G$125:$G$524,"22ª Medição",$I$125:$I$524)</f>
        <v>0</v>
      </c>
      <c r="G97" s="242">
        <f t="shared" si="2"/>
        <v>0</v>
      </c>
      <c r="H97" s="243"/>
      <c r="I97" s="244"/>
      <c r="J97" s="242">
        <f t="shared" si="1"/>
        <v>0</v>
      </c>
      <c r="K97" s="103"/>
      <c r="L97" s="14"/>
      <c r="M97" s="32"/>
      <c r="N97" s="37"/>
      <c r="O97" s="38"/>
    </row>
    <row r="98" spans="1:15" x14ac:dyDescent="0.25">
      <c r="A98" s="14"/>
      <c r="B98" s="33"/>
      <c r="C98" s="325" t="s">
        <v>90</v>
      </c>
      <c r="D98" s="346"/>
      <c r="E98" s="240">
        <f>SUMIF($G$125:$G$524,"23ª Medição",$H$125:$H$524)</f>
        <v>0</v>
      </c>
      <c r="F98" s="241">
        <f>SUMIF($G$125:$G$524,"23ª Medição",$I$125:$I$524)</f>
        <v>0</v>
      </c>
      <c r="G98" s="242">
        <f t="shared" si="2"/>
        <v>0</v>
      </c>
      <c r="H98" s="243"/>
      <c r="I98" s="244"/>
      <c r="J98" s="242">
        <f t="shared" si="1"/>
        <v>0</v>
      </c>
      <c r="K98" s="103"/>
      <c r="L98" s="14"/>
      <c r="M98" s="32"/>
      <c r="N98" s="37"/>
      <c r="O98" s="38"/>
    </row>
    <row r="99" spans="1:15" x14ac:dyDescent="0.25">
      <c r="A99" s="14"/>
      <c r="B99" s="33"/>
      <c r="C99" s="325" t="s">
        <v>92</v>
      </c>
      <c r="D99" s="346"/>
      <c r="E99" s="240">
        <f>SUMIF($G$125:$G$524,"24ª Medição",$H$125:$H$524)</f>
        <v>0</v>
      </c>
      <c r="F99" s="241">
        <f>SUMIF($G$125:$G$524,"24ª Medição",$I$125:$I$524)</f>
        <v>0</v>
      </c>
      <c r="G99" s="242">
        <f t="shared" si="2"/>
        <v>0</v>
      </c>
      <c r="H99" s="243"/>
      <c r="I99" s="244"/>
      <c r="J99" s="242">
        <f>F99-H99</f>
        <v>0</v>
      </c>
      <c r="K99" s="103"/>
      <c r="L99" s="14"/>
      <c r="M99" s="32"/>
      <c r="N99" s="37"/>
      <c r="O99" s="38"/>
    </row>
    <row r="100" spans="1:15" x14ac:dyDescent="0.25">
      <c r="A100" s="14"/>
      <c r="B100" s="33"/>
      <c r="C100" s="325" t="s">
        <v>94</v>
      </c>
      <c r="D100" s="346"/>
      <c r="E100" s="240">
        <f>SUMIF($G$125:$G$524,"25ª Medição",$H$125:$H$524)</f>
        <v>0</v>
      </c>
      <c r="F100" s="241">
        <f>SUMIF($G$125:$G$524,"25ª Medição",$I$125:$I$524)</f>
        <v>0</v>
      </c>
      <c r="G100" s="242">
        <f t="shared" si="2"/>
        <v>0</v>
      </c>
      <c r="H100" s="243"/>
      <c r="I100" s="244"/>
      <c r="J100" s="242">
        <f t="shared" si="1"/>
        <v>0</v>
      </c>
      <c r="K100" s="103"/>
      <c r="L100" s="14"/>
      <c r="M100" s="32"/>
      <c r="N100" s="37"/>
      <c r="O100" s="38"/>
    </row>
    <row r="101" spans="1:15" x14ac:dyDescent="0.25">
      <c r="A101" s="14"/>
      <c r="B101" s="33"/>
      <c r="C101" s="325" t="s">
        <v>96</v>
      </c>
      <c r="D101" s="346"/>
      <c r="E101" s="240">
        <f>SUMIF($G$125:$G$524,"26ª Medição",$H$125:$H$524)</f>
        <v>0</v>
      </c>
      <c r="F101" s="241">
        <f>SUMIF($G$125:$G$524,"26ª Medição",$I$125:$I$524)</f>
        <v>0</v>
      </c>
      <c r="G101" s="242">
        <f t="shared" si="2"/>
        <v>0</v>
      </c>
      <c r="H101" s="243"/>
      <c r="I101" s="244"/>
      <c r="J101" s="242">
        <f t="shared" si="1"/>
        <v>0</v>
      </c>
      <c r="K101" s="103"/>
      <c r="L101" s="14"/>
      <c r="M101" s="32"/>
      <c r="N101" s="37"/>
      <c r="O101" s="38"/>
    </row>
    <row r="102" spans="1:15" x14ac:dyDescent="0.25">
      <c r="A102" s="14"/>
      <c r="B102" s="33"/>
      <c r="C102" s="325" t="s">
        <v>97</v>
      </c>
      <c r="D102" s="346"/>
      <c r="E102" s="240">
        <f>SUMIF($G$125:$G$524,"27ª Medição",$H$125:$H$524)</f>
        <v>0</v>
      </c>
      <c r="F102" s="241">
        <f>SUMIF($G$125:$G$524,"27ª Medição",$I$125:$I$524)</f>
        <v>0</v>
      </c>
      <c r="G102" s="242">
        <f t="shared" si="2"/>
        <v>0</v>
      </c>
      <c r="H102" s="243"/>
      <c r="I102" s="244"/>
      <c r="J102" s="242">
        <f t="shared" si="1"/>
        <v>0</v>
      </c>
      <c r="K102" s="103"/>
      <c r="L102" s="14"/>
      <c r="M102" s="32"/>
      <c r="N102" s="37"/>
      <c r="O102" s="38"/>
    </row>
    <row r="103" spans="1:15" x14ac:dyDescent="0.25">
      <c r="A103" s="14"/>
      <c r="B103" s="33"/>
      <c r="C103" s="325" t="s">
        <v>98</v>
      </c>
      <c r="D103" s="346"/>
      <c r="E103" s="240">
        <f>SUMIF($G$125:$G$524,"28ª Medição",$H$125:$H$524)</f>
        <v>0</v>
      </c>
      <c r="F103" s="241">
        <f>SUMIF($G$125:$G$524,"28ª Medição",$I$125:$I$524)</f>
        <v>0</v>
      </c>
      <c r="G103" s="242">
        <f t="shared" si="2"/>
        <v>0</v>
      </c>
      <c r="H103" s="243"/>
      <c r="I103" s="244"/>
      <c r="J103" s="242">
        <f t="shared" si="1"/>
        <v>0</v>
      </c>
      <c r="K103" s="103"/>
      <c r="L103" s="14"/>
      <c r="M103" s="32"/>
      <c r="N103" s="37"/>
      <c r="O103" s="38"/>
    </row>
    <row r="104" spans="1:15" x14ac:dyDescent="0.25">
      <c r="A104" s="14"/>
      <c r="B104" s="33"/>
      <c r="C104" s="325" t="s">
        <v>99</v>
      </c>
      <c r="D104" s="346"/>
      <c r="E104" s="240">
        <f>SUMIF($G$125:$G$524,"29ª Medição",$H$125:$H$524)</f>
        <v>0</v>
      </c>
      <c r="F104" s="241">
        <f>SUMIF($G$125:$G$524,"29ª Medição",$I$125:$I$524)</f>
        <v>0</v>
      </c>
      <c r="G104" s="242">
        <f t="shared" si="2"/>
        <v>0</v>
      </c>
      <c r="H104" s="243"/>
      <c r="I104" s="244"/>
      <c r="J104" s="242">
        <f t="shared" si="1"/>
        <v>0</v>
      </c>
      <c r="K104" s="103"/>
      <c r="L104" s="14"/>
      <c r="M104" s="32"/>
      <c r="N104" s="37"/>
      <c r="O104" s="38"/>
    </row>
    <row r="105" spans="1:15" x14ac:dyDescent="0.25">
      <c r="A105" s="14"/>
      <c r="B105" s="33"/>
      <c r="C105" s="325" t="s">
        <v>100</v>
      </c>
      <c r="D105" s="346"/>
      <c r="E105" s="240">
        <f>SUMIF($G$125:$G$524,"30ª Medição",$H$125:$H$524)</f>
        <v>0</v>
      </c>
      <c r="F105" s="241">
        <f>SUMIF($G$125:$G$524,"30ª Medição",$I$125:$I$524)</f>
        <v>0</v>
      </c>
      <c r="G105" s="242">
        <f t="shared" si="2"/>
        <v>0</v>
      </c>
      <c r="H105" s="243"/>
      <c r="I105" s="244"/>
      <c r="J105" s="242">
        <f t="shared" si="1"/>
        <v>0</v>
      </c>
      <c r="K105" s="103"/>
      <c r="L105" s="14"/>
      <c r="M105" s="32"/>
      <c r="N105" s="37"/>
      <c r="O105" s="38"/>
    </row>
    <row r="106" spans="1:15" x14ac:dyDescent="0.25">
      <c r="A106" s="14"/>
      <c r="B106" s="33"/>
      <c r="C106" s="325" t="s">
        <v>101</v>
      </c>
      <c r="D106" s="346"/>
      <c r="E106" s="240">
        <f>SUMIF($G$125:$G$524,"31ª Medição",$H$125:$H$524)</f>
        <v>0</v>
      </c>
      <c r="F106" s="241">
        <f>SUMIF($G$125:$G$524,"31ª Medição",$I$125:$I$524)</f>
        <v>0</v>
      </c>
      <c r="G106" s="242">
        <f t="shared" si="2"/>
        <v>0</v>
      </c>
      <c r="H106" s="243"/>
      <c r="I106" s="244"/>
      <c r="J106" s="242">
        <f t="shared" si="1"/>
        <v>0</v>
      </c>
      <c r="K106" s="103"/>
      <c r="L106" s="14"/>
      <c r="M106" s="32"/>
      <c r="N106" s="37"/>
      <c r="O106" s="38"/>
    </row>
    <row r="107" spans="1:15" x14ac:dyDescent="0.25">
      <c r="A107" s="14"/>
      <c r="B107" s="33"/>
      <c r="C107" s="325" t="s">
        <v>102</v>
      </c>
      <c r="D107" s="346"/>
      <c r="E107" s="240">
        <f>SUMIF($G$125:$G$524,"32ª Medição",$H$125:$H$524)</f>
        <v>0</v>
      </c>
      <c r="F107" s="241">
        <f>SUMIF($G$125:$G$524,"32ª Medição",$I$125:$I$524)</f>
        <v>0</v>
      </c>
      <c r="G107" s="242">
        <f t="shared" si="2"/>
        <v>0</v>
      </c>
      <c r="H107" s="243"/>
      <c r="I107" s="244"/>
      <c r="J107" s="242">
        <f t="shared" si="1"/>
        <v>0</v>
      </c>
      <c r="K107" s="103"/>
      <c r="L107" s="14"/>
      <c r="M107" s="32"/>
      <c r="N107" s="37"/>
      <c r="O107" s="38"/>
    </row>
    <row r="108" spans="1:15" x14ac:dyDescent="0.25">
      <c r="A108" s="14"/>
      <c r="B108" s="33"/>
      <c r="C108" s="325" t="s">
        <v>103</v>
      </c>
      <c r="D108" s="346"/>
      <c r="E108" s="240">
        <f>SUMIF($G$125:$G$524,"33ª Medição",$H$125:$H$524)</f>
        <v>0</v>
      </c>
      <c r="F108" s="241">
        <f>SUMIF($G$125:$G$524,"33ª Medição",$I$125:$I$524)</f>
        <v>0</v>
      </c>
      <c r="G108" s="242">
        <f t="shared" si="2"/>
        <v>0</v>
      </c>
      <c r="H108" s="243"/>
      <c r="I108" s="244"/>
      <c r="J108" s="242">
        <f t="shared" si="1"/>
        <v>0</v>
      </c>
      <c r="K108" s="103"/>
      <c r="L108" s="14"/>
      <c r="M108" s="32"/>
      <c r="N108" s="37"/>
      <c r="O108" s="38"/>
    </row>
    <row r="109" spans="1:15" x14ac:dyDescent="0.25">
      <c r="A109" s="14"/>
      <c r="B109" s="33"/>
      <c r="C109" s="325" t="s">
        <v>104</v>
      </c>
      <c r="D109" s="346"/>
      <c r="E109" s="240">
        <f>SUMIF($G$125:$G$524,"34ª Medição",$H$125:$H$524)</f>
        <v>0</v>
      </c>
      <c r="F109" s="241">
        <f>SUMIF($G$125:$G$524,"34ª Medição",$I$125:$I$524)</f>
        <v>0</v>
      </c>
      <c r="G109" s="242">
        <f t="shared" si="2"/>
        <v>0</v>
      </c>
      <c r="H109" s="243"/>
      <c r="I109" s="244"/>
      <c r="J109" s="242">
        <f t="shared" si="1"/>
        <v>0</v>
      </c>
      <c r="K109" s="103"/>
      <c r="L109" s="14"/>
      <c r="M109" s="32"/>
      <c r="N109" s="37"/>
      <c r="O109" s="38"/>
    </row>
    <row r="110" spans="1:15" x14ac:dyDescent="0.25">
      <c r="A110" s="14"/>
      <c r="B110" s="33"/>
      <c r="C110" s="325" t="s">
        <v>105</v>
      </c>
      <c r="D110" s="346"/>
      <c r="E110" s="240">
        <f>SUMIF($G$125:$G$524,"35ª Medição",$H$125:$H$524)</f>
        <v>0</v>
      </c>
      <c r="F110" s="241">
        <f>SUMIF($G$125:$G$524,"35ª Medição",$I$125:$I$524)</f>
        <v>0</v>
      </c>
      <c r="G110" s="242">
        <f t="shared" si="2"/>
        <v>0</v>
      </c>
      <c r="H110" s="243"/>
      <c r="I110" s="244"/>
      <c r="J110" s="242">
        <f t="shared" si="1"/>
        <v>0</v>
      </c>
      <c r="K110" s="103"/>
      <c r="L110" s="14"/>
      <c r="M110" s="32"/>
      <c r="N110" s="37"/>
      <c r="O110" s="38"/>
    </row>
    <row r="111" spans="1:15" x14ac:dyDescent="0.25">
      <c r="A111" s="14"/>
      <c r="B111" s="33"/>
      <c r="C111" s="325" t="s">
        <v>106</v>
      </c>
      <c r="D111" s="346"/>
      <c r="E111" s="240">
        <f>SUMIF($G$125:$G$524,"36ª Medição",$H$125:$H$524)</f>
        <v>0</v>
      </c>
      <c r="F111" s="241">
        <f>SUMIF($G$125:$G$524,"36ª Medição",$I$125:$I$524)</f>
        <v>0</v>
      </c>
      <c r="G111" s="242">
        <f t="shared" si="2"/>
        <v>0</v>
      </c>
      <c r="H111" s="243"/>
      <c r="I111" s="244"/>
      <c r="J111" s="242">
        <f t="shared" si="1"/>
        <v>0</v>
      </c>
      <c r="K111" s="103"/>
      <c r="L111" s="14"/>
      <c r="M111" s="32"/>
      <c r="N111" s="37"/>
      <c r="O111" s="38"/>
    </row>
    <row r="112" spans="1:15" x14ac:dyDescent="0.25">
      <c r="A112" s="14"/>
      <c r="B112" s="33"/>
      <c r="C112" s="325" t="s">
        <v>107</v>
      </c>
      <c r="D112" s="346"/>
      <c r="E112" s="240">
        <f>SUMIF($G$125:$G$524,"37ª Medição",$H$125:$H$524)</f>
        <v>0</v>
      </c>
      <c r="F112" s="241">
        <f>SUMIF($G$125:$G$524,"37ª Medição",$I$125:$I$524)</f>
        <v>0</v>
      </c>
      <c r="G112" s="242">
        <f t="shared" si="2"/>
        <v>0</v>
      </c>
      <c r="H112" s="243"/>
      <c r="I112" s="244"/>
      <c r="J112" s="242">
        <f t="shared" si="1"/>
        <v>0</v>
      </c>
      <c r="K112" s="103"/>
      <c r="L112" s="14"/>
      <c r="M112" s="32"/>
      <c r="N112" s="37"/>
      <c r="O112" s="38"/>
    </row>
    <row r="113" spans="1:15" x14ac:dyDescent="0.25">
      <c r="A113" s="14"/>
      <c r="B113" s="33"/>
      <c r="C113" s="325" t="s">
        <v>108</v>
      </c>
      <c r="D113" s="346"/>
      <c r="E113" s="240">
        <f>SUMIF($G$125:$G$524,"38ª Medição",$H$125:$H$524)</f>
        <v>0</v>
      </c>
      <c r="F113" s="241">
        <f>SUMIF($G$125:$G$524,"38ª Medição",$I$125:$I$524)</f>
        <v>0</v>
      </c>
      <c r="G113" s="242">
        <f t="shared" si="2"/>
        <v>0</v>
      </c>
      <c r="H113" s="243"/>
      <c r="I113" s="244"/>
      <c r="J113" s="242">
        <f t="shared" si="1"/>
        <v>0</v>
      </c>
      <c r="K113" s="103"/>
      <c r="L113" s="14"/>
      <c r="M113" s="32"/>
      <c r="N113" s="37"/>
      <c r="O113" s="38"/>
    </row>
    <row r="114" spans="1:15" x14ac:dyDescent="0.25">
      <c r="A114" s="14"/>
      <c r="B114" s="33"/>
      <c r="C114" s="325" t="s">
        <v>109</v>
      </c>
      <c r="D114" s="346"/>
      <c r="E114" s="240">
        <f>SUMIF($G$125:$G$524,"39ª Medição",$H$125:$H$524)</f>
        <v>0</v>
      </c>
      <c r="F114" s="241">
        <f>SUMIF($G$125:$G$524,"39ª Medição",$I$125:$I$524)</f>
        <v>0</v>
      </c>
      <c r="G114" s="242">
        <f t="shared" si="2"/>
        <v>0</v>
      </c>
      <c r="H114" s="243"/>
      <c r="I114" s="244"/>
      <c r="J114" s="242">
        <f t="shared" si="1"/>
        <v>0</v>
      </c>
      <c r="K114" s="103"/>
      <c r="L114" s="14"/>
      <c r="M114" s="32"/>
      <c r="N114" s="37"/>
      <c r="O114" s="38"/>
    </row>
    <row r="115" spans="1:15" x14ac:dyDescent="0.25">
      <c r="A115" s="14"/>
      <c r="B115" s="33"/>
      <c r="C115" s="325" t="s">
        <v>110</v>
      </c>
      <c r="D115" s="346"/>
      <c r="E115" s="240">
        <f>SUMIF($G$125:$G$524,"40ª Medição",$H$125:$H$524)</f>
        <v>0</v>
      </c>
      <c r="F115" s="241">
        <f>SUMIF($G$125:$G$524,"40ª Medição",$I$125:$I$524)</f>
        <v>0</v>
      </c>
      <c r="G115" s="242">
        <f t="shared" si="2"/>
        <v>0</v>
      </c>
      <c r="H115" s="243"/>
      <c r="I115" s="244"/>
      <c r="J115" s="242">
        <f t="shared" si="1"/>
        <v>0</v>
      </c>
      <c r="K115" s="103"/>
      <c r="L115" s="14"/>
      <c r="M115" s="32"/>
      <c r="N115" s="37"/>
      <c r="O115" s="38"/>
    </row>
    <row r="116" spans="1:15" x14ac:dyDescent="0.25">
      <c r="A116" s="14"/>
      <c r="B116" s="33"/>
      <c r="C116" s="325" t="s">
        <v>23</v>
      </c>
      <c r="D116" s="346"/>
      <c r="E116" s="245">
        <f>SUMIF($G$125:$G$524,"Despesas Posteriores à Obra",$H$125:$H$524)</f>
        <v>0</v>
      </c>
      <c r="F116" s="246">
        <f>SUMIF($G$125:$G$524,"Despesas Posteriores à Obra",$I$125:$I$524)</f>
        <v>0</v>
      </c>
      <c r="G116" s="247">
        <f t="shared" si="2"/>
        <v>0</v>
      </c>
      <c r="H116" s="248"/>
      <c r="I116" s="249"/>
      <c r="J116" s="247">
        <f t="shared" si="1"/>
        <v>0</v>
      </c>
      <c r="K116" s="103"/>
      <c r="L116" s="14"/>
      <c r="M116" s="32"/>
      <c r="N116" s="37"/>
      <c r="O116" s="38"/>
    </row>
    <row r="117" spans="1:15" x14ac:dyDescent="0.25">
      <c r="A117" s="14"/>
      <c r="B117" s="33"/>
      <c r="C117" s="326" t="s">
        <v>263</v>
      </c>
      <c r="D117" s="347"/>
      <c r="E117" s="247">
        <f>SUM(E75:E116)</f>
        <v>0</v>
      </c>
      <c r="F117" s="247">
        <f>SUM(F75:F116)</f>
        <v>202688.86000000002</v>
      </c>
      <c r="G117" s="247">
        <f>SUM(G75:G116)</f>
        <v>202688.86000000002</v>
      </c>
      <c r="H117" s="232">
        <f>SUM(H75:H116)</f>
        <v>52576.3</v>
      </c>
      <c r="I117" s="250"/>
      <c r="J117" s="299">
        <f>SUM(J75:J116)</f>
        <v>150112.56000000003</v>
      </c>
      <c r="K117" s="103"/>
      <c r="L117" s="14"/>
      <c r="M117" s="32"/>
      <c r="N117" s="37"/>
      <c r="O117" s="38"/>
    </row>
    <row r="118" spans="1:15" x14ac:dyDescent="0.25">
      <c r="A118" s="14"/>
      <c r="B118" s="33"/>
      <c r="C118" s="14"/>
      <c r="D118" s="14"/>
      <c r="E118" s="14"/>
      <c r="F118" s="14"/>
      <c r="G118" s="14"/>
      <c r="H118" s="14"/>
      <c r="I118" s="14"/>
      <c r="J118" s="14"/>
      <c r="K118" s="46"/>
      <c r="L118" s="14"/>
      <c r="M118" s="32"/>
      <c r="N118" s="37"/>
      <c r="O118" s="38"/>
    </row>
    <row r="119" spans="1:15" x14ac:dyDescent="0.25">
      <c r="A119" s="14"/>
      <c r="B119" s="33"/>
      <c r="C119" s="107" t="s">
        <v>264</v>
      </c>
      <c r="D119" s="14"/>
      <c r="E119" s="14"/>
      <c r="F119" s="14"/>
      <c r="G119" s="14"/>
      <c r="H119" s="14"/>
      <c r="I119" s="14"/>
      <c r="J119" s="14"/>
      <c r="K119" s="46"/>
      <c r="L119" s="14"/>
      <c r="M119" s="32"/>
      <c r="N119" s="37"/>
      <c r="O119" s="38"/>
    </row>
    <row r="120" spans="1:15" x14ac:dyDescent="0.25">
      <c r="A120" s="14"/>
      <c r="B120" s="33"/>
      <c r="C120" s="41" t="s">
        <v>265</v>
      </c>
      <c r="D120" s="14"/>
      <c r="E120" s="14"/>
      <c r="F120" s="14"/>
      <c r="G120" s="14"/>
      <c r="H120" s="14"/>
      <c r="I120" s="14"/>
      <c r="J120" s="14"/>
      <c r="K120" s="46"/>
      <c r="L120" s="14"/>
      <c r="M120" s="32"/>
      <c r="N120" s="37"/>
      <c r="O120" s="38"/>
    </row>
    <row r="121" spans="1:15" x14ac:dyDescent="0.25">
      <c r="A121" s="14"/>
      <c r="B121" s="33"/>
      <c r="C121" s="41" t="s">
        <v>266</v>
      </c>
      <c r="D121" s="14"/>
      <c r="E121" s="14"/>
      <c r="F121" s="14"/>
      <c r="G121" s="14"/>
      <c r="H121" s="14"/>
      <c r="I121" s="14"/>
      <c r="J121" s="14"/>
      <c r="K121" s="46"/>
      <c r="L121" s="14"/>
      <c r="M121" s="32"/>
      <c r="N121" s="37"/>
      <c r="O121" s="38"/>
    </row>
    <row r="122" spans="1:15" x14ac:dyDescent="0.25">
      <c r="A122" s="14"/>
      <c r="B122" s="33"/>
      <c r="C122" s="14"/>
      <c r="D122" s="14"/>
      <c r="E122" s="14"/>
      <c r="F122" s="14"/>
      <c r="G122" s="14"/>
      <c r="H122" s="14"/>
      <c r="I122" s="14"/>
      <c r="J122" s="35"/>
      <c r="K122" s="46"/>
      <c r="L122" s="14"/>
      <c r="M122" s="32"/>
      <c r="N122" s="37"/>
      <c r="O122" s="38"/>
    </row>
    <row r="123" spans="1:15" ht="18.75" x14ac:dyDescent="0.25">
      <c r="A123" s="14"/>
      <c r="B123" s="123"/>
      <c r="C123" s="124" t="s">
        <v>267</v>
      </c>
      <c r="D123" s="124"/>
      <c r="E123" s="124"/>
      <c r="F123" s="124"/>
      <c r="G123" s="124"/>
      <c r="H123" s="124"/>
      <c r="I123" s="124"/>
      <c r="J123" s="124"/>
      <c r="K123" s="30"/>
      <c r="L123" s="14"/>
    </row>
    <row r="124" spans="1:15" s="252" customFormat="1" ht="25.5" x14ac:dyDescent="0.25">
      <c r="A124" s="251"/>
      <c r="B124" s="130" t="s">
        <v>165</v>
      </c>
      <c r="C124" s="131" t="s">
        <v>198</v>
      </c>
      <c r="D124" s="131" t="s">
        <v>8</v>
      </c>
      <c r="E124" s="131" t="s">
        <v>7</v>
      </c>
      <c r="F124" s="131" t="s">
        <v>199</v>
      </c>
      <c r="G124" s="131" t="s">
        <v>10</v>
      </c>
      <c r="H124" s="132" t="str">
        <f>E74</f>
        <v>(-) Despesas Próprias CRO (a)</v>
      </c>
      <c r="I124" s="132" t="str">
        <f>F74</f>
        <v>(-) Despesas PROINFRA (b)</v>
      </c>
      <c r="J124" s="132" t="str">
        <f>G74</f>
        <v>(=) Despesas Executadas (a+b)</v>
      </c>
      <c r="K124" s="133" t="s">
        <v>6</v>
      </c>
      <c r="L124" s="251"/>
    </row>
    <row r="125" spans="1:15" s="136" customFormat="1" ht="25.5" x14ac:dyDescent="0.25">
      <c r="A125" s="134"/>
      <c r="B125" s="253">
        <v>1</v>
      </c>
      <c r="C125" s="359" t="s">
        <v>269</v>
      </c>
      <c r="D125" s="360" t="s">
        <v>22</v>
      </c>
      <c r="E125" s="360" t="s">
        <v>44</v>
      </c>
      <c r="F125" s="361"/>
      <c r="G125" s="362" t="s">
        <v>16</v>
      </c>
      <c r="H125" s="257"/>
      <c r="I125" s="257">
        <v>10000</v>
      </c>
      <c r="J125" s="258">
        <f t="shared" ref="J125:J177" si="3">SUM(H125:I125)</f>
        <v>10000</v>
      </c>
      <c r="K125" s="259" t="s">
        <v>268</v>
      </c>
      <c r="L125" s="134"/>
    </row>
    <row r="126" spans="1:15" s="136" customFormat="1" ht="25.5" x14ac:dyDescent="0.25">
      <c r="A126" s="134"/>
      <c r="B126" s="253">
        <f>B125+1</f>
        <v>2</v>
      </c>
      <c r="C126" s="359" t="s">
        <v>269</v>
      </c>
      <c r="D126" s="360" t="s">
        <v>22</v>
      </c>
      <c r="E126" s="360" t="s">
        <v>44</v>
      </c>
      <c r="F126" s="361"/>
      <c r="G126" s="362" t="s">
        <v>16</v>
      </c>
      <c r="H126" s="257"/>
      <c r="I126" s="257">
        <v>5000</v>
      </c>
      <c r="J126" s="258">
        <f t="shared" si="3"/>
        <v>5000</v>
      </c>
      <c r="K126" s="259" t="s">
        <v>270</v>
      </c>
      <c r="L126" s="134"/>
    </row>
    <row r="127" spans="1:15" s="136" customFormat="1" ht="25.5" x14ac:dyDescent="0.25">
      <c r="A127" s="134"/>
      <c r="B127" s="253">
        <f t="shared" ref="B127:B190" si="4">B126+1</f>
        <v>3</v>
      </c>
      <c r="C127" s="359" t="s">
        <v>292</v>
      </c>
      <c r="D127" s="360" t="s">
        <v>29</v>
      </c>
      <c r="E127" s="360" t="s">
        <v>44</v>
      </c>
      <c r="F127" s="361">
        <v>250</v>
      </c>
      <c r="G127" s="362" t="s">
        <v>30</v>
      </c>
      <c r="H127" s="257"/>
      <c r="I127" s="257">
        <v>24542.42</v>
      </c>
      <c r="J127" s="258">
        <f t="shared" si="3"/>
        <v>24542.42</v>
      </c>
      <c r="K127" s="259" t="s">
        <v>271</v>
      </c>
      <c r="L127" s="134"/>
    </row>
    <row r="128" spans="1:15" s="136" customFormat="1" ht="25.5" x14ac:dyDescent="0.25">
      <c r="A128" s="134"/>
      <c r="B128" s="253">
        <f>B127+1</f>
        <v>4</v>
      </c>
      <c r="C128" s="359" t="s">
        <v>292</v>
      </c>
      <c r="D128" s="360" t="s">
        <v>38</v>
      </c>
      <c r="E128" s="360" t="s">
        <v>60</v>
      </c>
      <c r="F128" s="361">
        <v>250</v>
      </c>
      <c r="G128" s="362" t="s">
        <v>30</v>
      </c>
      <c r="H128" s="257"/>
      <c r="I128" s="257">
        <v>1159.71</v>
      </c>
      <c r="J128" s="258">
        <f t="shared" si="3"/>
        <v>1159.71</v>
      </c>
      <c r="K128" s="259" t="s">
        <v>271</v>
      </c>
      <c r="L128" s="134"/>
    </row>
    <row r="129" spans="1:12" s="136" customFormat="1" ht="25.5" x14ac:dyDescent="0.25">
      <c r="A129" s="134"/>
      <c r="B129" s="253">
        <f t="shared" si="4"/>
        <v>5</v>
      </c>
      <c r="C129" s="359" t="s">
        <v>292</v>
      </c>
      <c r="D129" s="360" t="s">
        <v>42</v>
      </c>
      <c r="E129" s="360" t="s">
        <v>60</v>
      </c>
      <c r="F129" s="361">
        <v>250</v>
      </c>
      <c r="G129" s="362" t="s">
        <v>30</v>
      </c>
      <c r="H129" s="257"/>
      <c r="I129" s="257">
        <v>1594.6</v>
      </c>
      <c r="J129" s="258">
        <f t="shared" si="3"/>
        <v>1594.6</v>
      </c>
      <c r="K129" s="259" t="s">
        <v>271</v>
      </c>
      <c r="L129" s="134"/>
    </row>
    <row r="130" spans="1:12" s="136" customFormat="1" ht="25.5" x14ac:dyDescent="0.25">
      <c r="A130" s="134"/>
      <c r="B130" s="253">
        <f t="shared" si="4"/>
        <v>6</v>
      </c>
      <c r="C130" s="359" t="s">
        <v>292</v>
      </c>
      <c r="D130" s="360" t="s">
        <v>47</v>
      </c>
      <c r="E130" s="360" t="s">
        <v>60</v>
      </c>
      <c r="F130" s="361">
        <v>250</v>
      </c>
      <c r="G130" s="362" t="s">
        <v>30</v>
      </c>
      <c r="H130" s="257"/>
      <c r="I130" s="257">
        <v>1348.16</v>
      </c>
      <c r="J130" s="258">
        <f t="shared" si="3"/>
        <v>1348.16</v>
      </c>
      <c r="K130" s="259" t="s">
        <v>271</v>
      </c>
      <c r="L130" s="134"/>
    </row>
    <row r="131" spans="1:12" s="136" customFormat="1" ht="25.5" x14ac:dyDescent="0.25">
      <c r="A131" s="134"/>
      <c r="B131" s="253">
        <f t="shared" si="4"/>
        <v>7</v>
      </c>
      <c r="C131" s="359" t="s">
        <v>292</v>
      </c>
      <c r="D131" s="360" t="s">
        <v>47</v>
      </c>
      <c r="E131" s="360" t="s">
        <v>60</v>
      </c>
      <c r="F131" s="361">
        <v>250</v>
      </c>
      <c r="G131" s="362" t="s">
        <v>30</v>
      </c>
      <c r="H131" s="257"/>
      <c r="I131" s="257">
        <v>347.91</v>
      </c>
      <c r="J131" s="258">
        <f t="shared" si="3"/>
        <v>347.91</v>
      </c>
      <c r="K131" s="259" t="s">
        <v>271</v>
      </c>
      <c r="L131" s="134"/>
    </row>
    <row r="132" spans="1:12" s="136" customFormat="1" ht="25.5" x14ac:dyDescent="0.25">
      <c r="A132" s="134"/>
      <c r="B132" s="253">
        <f t="shared" si="4"/>
        <v>8</v>
      </c>
      <c r="C132" s="359" t="s">
        <v>291</v>
      </c>
      <c r="D132" s="360" t="s">
        <v>36</v>
      </c>
      <c r="E132" s="360" t="s">
        <v>44</v>
      </c>
      <c r="F132" s="361">
        <v>1174</v>
      </c>
      <c r="G132" s="362" t="s">
        <v>30</v>
      </c>
      <c r="H132" s="257"/>
      <c r="I132" s="257">
        <v>8220</v>
      </c>
      <c r="J132" s="258">
        <f t="shared" si="3"/>
        <v>8220</v>
      </c>
      <c r="K132" s="259" t="s">
        <v>271</v>
      </c>
      <c r="L132" s="134"/>
    </row>
    <row r="133" spans="1:12" s="136" customFormat="1" x14ac:dyDescent="0.25">
      <c r="A133" s="134"/>
      <c r="B133" s="253">
        <f t="shared" si="4"/>
        <v>9</v>
      </c>
      <c r="C133" s="359" t="s">
        <v>274</v>
      </c>
      <c r="D133" s="360" t="s">
        <v>45</v>
      </c>
      <c r="E133" s="360" t="s">
        <v>26</v>
      </c>
      <c r="F133" s="361">
        <v>44799</v>
      </c>
      <c r="G133" s="362" t="s">
        <v>30</v>
      </c>
      <c r="H133" s="257"/>
      <c r="I133" s="257">
        <v>10</v>
      </c>
      <c r="J133" s="258">
        <f t="shared" si="3"/>
        <v>10</v>
      </c>
      <c r="K133" s="259" t="s">
        <v>271</v>
      </c>
      <c r="L133" s="134"/>
    </row>
    <row r="134" spans="1:12" s="136" customFormat="1" x14ac:dyDescent="0.25">
      <c r="A134" s="134"/>
      <c r="B134" s="253">
        <f t="shared" si="4"/>
        <v>10</v>
      </c>
      <c r="C134" s="359" t="s">
        <v>274</v>
      </c>
      <c r="D134" s="360" t="s">
        <v>45</v>
      </c>
      <c r="E134" s="360" t="s">
        <v>26</v>
      </c>
      <c r="F134" s="361" t="s">
        <v>275</v>
      </c>
      <c r="G134" s="362" t="s">
        <v>30</v>
      </c>
      <c r="H134" s="257"/>
      <c r="I134" s="257">
        <v>11</v>
      </c>
      <c r="J134" s="258">
        <f t="shared" si="3"/>
        <v>11</v>
      </c>
      <c r="K134" s="259" t="s">
        <v>271</v>
      </c>
      <c r="L134" s="134"/>
    </row>
    <row r="135" spans="1:12" s="136" customFormat="1" x14ac:dyDescent="0.25">
      <c r="A135" s="134"/>
      <c r="B135" s="253">
        <f t="shared" si="4"/>
        <v>11</v>
      </c>
      <c r="C135" s="359" t="s">
        <v>291</v>
      </c>
      <c r="D135" s="360" t="s">
        <v>38</v>
      </c>
      <c r="E135" s="360" t="s">
        <v>60</v>
      </c>
      <c r="F135" s="361">
        <v>1174</v>
      </c>
      <c r="G135" s="362" t="s">
        <v>30</v>
      </c>
      <c r="H135" s="257"/>
      <c r="I135" s="257">
        <v>342.5</v>
      </c>
      <c r="J135" s="258">
        <f t="shared" si="3"/>
        <v>342.5</v>
      </c>
      <c r="K135" s="259" t="s">
        <v>271</v>
      </c>
      <c r="L135" s="134"/>
    </row>
    <row r="136" spans="1:12" s="136" customFormat="1" x14ac:dyDescent="0.25">
      <c r="A136" s="134"/>
      <c r="B136" s="253">
        <f t="shared" si="4"/>
        <v>12</v>
      </c>
      <c r="C136" s="359" t="s">
        <v>291</v>
      </c>
      <c r="D136" s="360" t="s">
        <v>38</v>
      </c>
      <c r="E136" s="360" t="s">
        <v>60</v>
      </c>
      <c r="F136" s="361" t="s">
        <v>276</v>
      </c>
      <c r="G136" s="362" t="s">
        <v>37</v>
      </c>
      <c r="H136" s="257"/>
      <c r="I136" s="257">
        <v>342.5</v>
      </c>
      <c r="J136" s="258">
        <f t="shared" si="3"/>
        <v>342.5</v>
      </c>
      <c r="K136" s="259" t="s">
        <v>271</v>
      </c>
      <c r="L136" s="134"/>
    </row>
    <row r="137" spans="1:12" s="136" customFormat="1" ht="25.5" x14ac:dyDescent="0.25">
      <c r="A137" s="134"/>
      <c r="B137" s="253">
        <f t="shared" si="4"/>
        <v>13</v>
      </c>
      <c r="C137" s="359" t="s">
        <v>291</v>
      </c>
      <c r="D137" s="360" t="s">
        <v>36</v>
      </c>
      <c r="E137" s="360" t="s">
        <v>44</v>
      </c>
      <c r="F137" s="361" t="s">
        <v>276</v>
      </c>
      <c r="G137" s="362" t="s">
        <v>37</v>
      </c>
      <c r="H137" s="257"/>
      <c r="I137" s="257">
        <v>8220</v>
      </c>
      <c r="J137" s="258">
        <f t="shared" si="3"/>
        <v>8220</v>
      </c>
      <c r="K137" s="259" t="s">
        <v>271</v>
      </c>
      <c r="L137" s="134"/>
    </row>
    <row r="138" spans="1:12" s="136" customFormat="1" ht="25.5" x14ac:dyDescent="0.25">
      <c r="A138" s="134"/>
      <c r="B138" s="253">
        <f t="shared" si="4"/>
        <v>14</v>
      </c>
      <c r="C138" s="359" t="s">
        <v>292</v>
      </c>
      <c r="D138" s="360" t="s">
        <v>29</v>
      </c>
      <c r="E138" s="360" t="s">
        <v>44</v>
      </c>
      <c r="F138" s="361" t="s">
        <v>277</v>
      </c>
      <c r="G138" s="362" t="s">
        <v>37</v>
      </c>
      <c r="H138" s="257"/>
      <c r="I138" s="257">
        <v>119804.35</v>
      </c>
      <c r="J138" s="258">
        <f t="shared" si="3"/>
        <v>119804.35</v>
      </c>
      <c r="K138" s="259" t="s">
        <v>271</v>
      </c>
      <c r="L138" s="134"/>
    </row>
    <row r="139" spans="1:12" s="136" customFormat="1" ht="25.5" x14ac:dyDescent="0.25">
      <c r="A139" s="134"/>
      <c r="B139" s="253">
        <f t="shared" si="4"/>
        <v>15</v>
      </c>
      <c r="C139" s="359" t="s">
        <v>292</v>
      </c>
      <c r="D139" s="360" t="s">
        <v>38</v>
      </c>
      <c r="E139" s="360" t="s">
        <v>60</v>
      </c>
      <c r="F139" s="361"/>
      <c r="G139" s="362" t="s">
        <v>37</v>
      </c>
      <c r="H139" s="257"/>
      <c r="I139" s="257">
        <v>5661.16</v>
      </c>
      <c r="J139" s="258">
        <f t="shared" si="3"/>
        <v>5661.16</v>
      </c>
      <c r="K139" s="259"/>
      <c r="L139" s="134"/>
    </row>
    <row r="140" spans="1:12" s="136" customFormat="1" ht="25.5" x14ac:dyDescent="0.25">
      <c r="A140" s="134"/>
      <c r="B140" s="253">
        <f t="shared" si="4"/>
        <v>16</v>
      </c>
      <c r="C140" s="359" t="s">
        <v>292</v>
      </c>
      <c r="D140" s="360" t="s">
        <v>42</v>
      </c>
      <c r="E140" s="360" t="s">
        <v>60</v>
      </c>
      <c r="F140" s="361"/>
      <c r="G140" s="362" t="s">
        <v>37</v>
      </c>
      <c r="H140" s="257"/>
      <c r="I140" s="257">
        <v>7784.1</v>
      </c>
      <c r="J140" s="258">
        <f t="shared" si="3"/>
        <v>7784.1</v>
      </c>
      <c r="K140" s="259" t="s">
        <v>272</v>
      </c>
      <c r="L140" s="134"/>
    </row>
    <row r="141" spans="1:12" s="136" customFormat="1" ht="25.5" x14ac:dyDescent="0.25">
      <c r="A141" s="134"/>
      <c r="B141" s="253">
        <f t="shared" si="4"/>
        <v>17</v>
      </c>
      <c r="C141" s="359" t="s">
        <v>292</v>
      </c>
      <c r="D141" s="360" t="s">
        <v>47</v>
      </c>
      <c r="E141" s="360" t="s">
        <v>60</v>
      </c>
      <c r="F141" s="361"/>
      <c r="G141" s="362" t="s">
        <v>37</v>
      </c>
      <c r="H141" s="257"/>
      <c r="I141" s="257">
        <v>8279.4500000000007</v>
      </c>
      <c r="J141" s="258">
        <f t="shared" si="3"/>
        <v>8279.4500000000007</v>
      </c>
      <c r="K141" s="259" t="s">
        <v>273</v>
      </c>
      <c r="L141" s="134"/>
    </row>
    <row r="142" spans="1:12" s="136" customFormat="1" x14ac:dyDescent="0.25">
      <c r="A142" s="134"/>
      <c r="B142" s="253">
        <f t="shared" si="4"/>
        <v>18</v>
      </c>
      <c r="C142" s="359" t="s">
        <v>274</v>
      </c>
      <c r="D142" s="360" t="s">
        <v>45</v>
      </c>
      <c r="E142" s="360" t="s">
        <v>26</v>
      </c>
      <c r="F142" s="361"/>
      <c r="G142" s="362" t="s">
        <v>37</v>
      </c>
      <c r="H142" s="257"/>
      <c r="I142" s="257">
        <v>10</v>
      </c>
      <c r="J142" s="258">
        <f t="shared" si="3"/>
        <v>10</v>
      </c>
      <c r="K142" s="259" t="s">
        <v>273</v>
      </c>
      <c r="L142" s="134"/>
    </row>
    <row r="143" spans="1:12" s="136" customFormat="1" x14ac:dyDescent="0.25">
      <c r="A143" s="134"/>
      <c r="B143" s="253">
        <f t="shared" si="4"/>
        <v>19</v>
      </c>
      <c r="C143" s="359" t="s">
        <v>274</v>
      </c>
      <c r="D143" s="360" t="s">
        <v>45</v>
      </c>
      <c r="E143" s="360" t="s">
        <v>26</v>
      </c>
      <c r="F143" s="361"/>
      <c r="G143" s="362" t="s">
        <v>37</v>
      </c>
      <c r="H143" s="257"/>
      <c r="I143" s="257">
        <v>11</v>
      </c>
      <c r="J143" s="258">
        <f t="shared" si="3"/>
        <v>11</v>
      </c>
      <c r="K143" s="259" t="s">
        <v>273</v>
      </c>
      <c r="L143" s="134"/>
    </row>
    <row r="144" spans="1:12" s="136" customFormat="1" x14ac:dyDescent="0.25">
      <c r="A144" s="134"/>
      <c r="B144" s="253">
        <f t="shared" si="4"/>
        <v>20</v>
      </c>
      <c r="C144" s="359"/>
      <c r="D144" s="360"/>
      <c r="E144" s="360"/>
      <c r="F144" s="361"/>
      <c r="G144" s="362"/>
      <c r="H144" s="257"/>
      <c r="I144" s="257"/>
      <c r="J144" s="258">
        <f t="shared" si="3"/>
        <v>0</v>
      </c>
      <c r="K144" s="259"/>
      <c r="L144" s="134"/>
    </row>
    <row r="145" spans="1:12" s="136" customFormat="1" x14ac:dyDescent="0.25">
      <c r="A145" s="134"/>
      <c r="B145" s="253">
        <f t="shared" si="4"/>
        <v>21</v>
      </c>
      <c r="C145" s="359"/>
      <c r="D145" s="360"/>
      <c r="E145" s="360"/>
      <c r="F145" s="361"/>
      <c r="G145" s="362"/>
      <c r="H145" s="257"/>
      <c r="I145" s="257"/>
      <c r="J145" s="258">
        <f t="shared" si="3"/>
        <v>0</v>
      </c>
      <c r="K145" s="259"/>
      <c r="L145" s="134"/>
    </row>
    <row r="146" spans="1:12" s="136" customFormat="1" x14ac:dyDescent="0.25">
      <c r="A146" s="134"/>
      <c r="B146" s="253">
        <f t="shared" si="4"/>
        <v>22</v>
      </c>
      <c r="C146" s="359"/>
      <c r="D146" s="360"/>
      <c r="E146" s="360"/>
      <c r="F146" s="361"/>
      <c r="G146" s="362"/>
      <c r="H146" s="257"/>
      <c r="I146" s="257"/>
      <c r="J146" s="258">
        <f t="shared" si="3"/>
        <v>0</v>
      </c>
      <c r="K146" s="259"/>
      <c r="L146" s="134"/>
    </row>
    <row r="147" spans="1:12" s="136" customFormat="1" x14ac:dyDescent="0.25">
      <c r="A147" s="134"/>
      <c r="B147" s="253">
        <f t="shared" si="4"/>
        <v>23</v>
      </c>
      <c r="C147" s="359"/>
      <c r="D147" s="360"/>
      <c r="E147" s="360"/>
      <c r="F147" s="361"/>
      <c r="G147" s="362"/>
      <c r="H147" s="257"/>
      <c r="I147" s="257"/>
      <c r="J147" s="258">
        <f t="shared" si="3"/>
        <v>0</v>
      </c>
      <c r="K147" s="259"/>
      <c r="L147" s="134"/>
    </row>
    <row r="148" spans="1:12" s="136" customFormat="1" x14ac:dyDescent="0.25">
      <c r="A148" s="134"/>
      <c r="B148" s="253">
        <f t="shared" si="4"/>
        <v>24</v>
      </c>
      <c r="C148" s="359"/>
      <c r="D148" s="360"/>
      <c r="E148" s="360"/>
      <c r="F148" s="361"/>
      <c r="G148" s="362"/>
      <c r="H148" s="257"/>
      <c r="I148" s="257"/>
      <c r="J148" s="258">
        <f t="shared" si="3"/>
        <v>0</v>
      </c>
      <c r="K148" s="259"/>
      <c r="L148" s="134"/>
    </row>
    <row r="149" spans="1:12" s="136" customFormat="1" x14ac:dyDescent="0.25">
      <c r="A149" s="134"/>
      <c r="B149" s="253">
        <f t="shared" si="4"/>
        <v>25</v>
      </c>
      <c r="C149" s="359"/>
      <c r="D149" s="360"/>
      <c r="E149" s="360"/>
      <c r="F149" s="361"/>
      <c r="G149" s="362"/>
      <c r="H149" s="257"/>
      <c r="I149" s="257"/>
      <c r="J149" s="258">
        <f t="shared" si="3"/>
        <v>0</v>
      </c>
      <c r="K149" s="259"/>
      <c r="L149" s="134"/>
    </row>
    <row r="150" spans="1:12" s="136" customFormat="1" x14ac:dyDescent="0.25">
      <c r="A150" s="134"/>
      <c r="B150" s="253">
        <f t="shared" si="4"/>
        <v>26</v>
      </c>
      <c r="C150" s="359"/>
      <c r="D150" s="360"/>
      <c r="E150" s="360"/>
      <c r="F150" s="361"/>
      <c r="G150" s="362"/>
      <c r="H150" s="257"/>
      <c r="I150" s="257"/>
      <c r="J150" s="258">
        <f t="shared" si="3"/>
        <v>0</v>
      </c>
      <c r="K150" s="259"/>
      <c r="L150" s="134"/>
    </row>
    <row r="151" spans="1:12" s="136" customFormat="1" x14ac:dyDescent="0.25">
      <c r="A151" s="134"/>
      <c r="B151" s="253">
        <f t="shared" si="4"/>
        <v>27</v>
      </c>
      <c r="C151" s="359"/>
      <c r="D151" s="360"/>
      <c r="E151" s="360"/>
      <c r="F151" s="361"/>
      <c r="G151" s="362"/>
      <c r="H151" s="257"/>
      <c r="I151" s="257"/>
      <c r="J151" s="258">
        <f t="shared" si="3"/>
        <v>0</v>
      </c>
      <c r="K151" s="259"/>
      <c r="L151" s="134"/>
    </row>
    <row r="152" spans="1:12" s="136" customFormat="1" x14ac:dyDescent="0.25">
      <c r="A152" s="134"/>
      <c r="B152" s="253">
        <f t="shared" si="4"/>
        <v>28</v>
      </c>
      <c r="C152" s="359"/>
      <c r="D152" s="360"/>
      <c r="E152" s="360"/>
      <c r="F152" s="361"/>
      <c r="G152" s="362"/>
      <c r="H152" s="257"/>
      <c r="I152" s="257"/>
      <c r="J152" s="258">
        <f t="shared" si="3"/>
        <v>0</v>
      </c>
      <c r="K152" s="259"/>
      <c r="L152" s="134"/>
    </row>
    <row r="153" spans="1:12" s="136" customFormat="1" x14ac:dyDescent="0.25">
      <c r="A153" s="134"/>
      <c r="B153" s="253">
        <f t="shared" si="4"/>
        <v>29</v>
      </c>
      <c r="C153" s="359"/>
      <c r="D153" s="360"/>
      <c r="E153" s="360"/>
      <c r="F153" s="361"/>
      <c r="G153" s="362"/>
      <c r="H153" s="257"/>
      <c r="I153" s="257"/>
      <c r="J153" s="258">
        <f t="shared" si="3"/>
        <v>0</v>
      </c>
      <c r="K153" s="259"/>
      <c r="L153" s="134"/>
    </row>
    <row r="154" spans="1:12" s="136" customFormat="1" x14ac:dyDescent="0.25">
      <c r="A154" s="134"/>
      <c r="B154" s="253">
        <f t="shared" si="4"/>
        <v>30</v>
      </c>
      <c r="C154" s="359"/>
      <c r="D154" s="360"/>
      <c r="E154" s="360"/>
      <c r="F154" s="361"/>
      <c r="G154" s="362"/>
      <c r="H154" s="257"/>
      <c r="I154" s="257"/>
      <c r="J154" s="258">
        <f t="shared" si="3"/>
        <v>0</v>
      </c>
      <c r="K154" s="259"/>
      <c r="L154" s="134"/>
    </row>
    <row r="155" spans="1:12" s="136" customFormat="1" x14ac:dyDescent="0.25">
      <c r="A155" s="134"/>
      <c r="B155" s="253">
        <f t="shared" si="4"/>
        <v>31</v>
      </c>
      <c r="C155" s="359"/>
      <c r="D155" s="360"/>
      <c r="E155" s="360"/>
      <c r="F155" s="361"/>
      <c r="G155" s="362"/>
      <c r="H155" s="257"/>
      <c r="I155" s="257"/>
      <c r="J155" s="258">
        <f t="shared" si="3"/>
        <v>0</v>
      </c>
      <c r="K155" s="259"/>
      <c r="L155" s="134"/>
    </row>
    <row r="156" spans="1:12" s="136" customFormat="1" x14ac:dyDescent="0.25">
      <c r="A156" s="134"/>
      <c r="B156" s="253">
        <f t="shared" si="4"/>
        <v>32</v>
      </c>
      <c r="C156" s="359"/>
      <c r="D156" s="360"/>
      <c r="E156" s="360"/>
      <c r="F156" s="361"/>
      <c r="G156" s="362"/>
      <c r="H156" s="257"/>
      <c r="I156" s="257"/>
      <c r="J156" s="258">
        <f t="shared" si="3"/>
        <v>0</v>
      </c>
      <c r="K156" s="259"/>
      <c r="L156" s="134"/>
    </row>
    <row r="157" spans="1:12" s="136" customFormat="1" x14ac:dyDescent="0.25">
      <c r="A157" s="134"/>
      <c r="B157" s="253">
        <f t="shared" si="4"/>
        <v>33</v>
      </c>
      <c r="C157" s="359"/>
      <c r="D157" s="360"/>
      <c r="E157" s="360"/>
      <c r="F157" s="361"/>
      <c r="G157" s="362"/>
      <c r="H157" s="257"/>
      <c r="I157" s="257"/>
      <c r="J157" s="258">
        <f t="shared" si="3"/>
        <v>0</v>
      </c>
      <c r="K157" s="259"/>
      <c r="L157" s="134"/>
    </row>
    <row r="158" spans="1:12" s="136" customFormat="1" x14ac:dyDescent="0.25">
      <c r="A158" s="134"/>
      <c r="B158" s="253">
        <f t="shared" si="4"/>
        <v>34</v>
      </c>
      <c r="C158" s="359"/>
      <c r="D158" s="360"/>
      <c r="E158" s="360"/>
      <c r="F158" s="361"/>
      <c r="G158" s="362"/>
      <c r="H158" s="257"/>
      <c r="I158" s="257"/>
      <c r="J158" s="258">
        <f t="shared" si="3"/>
        <v>0</v>
      </c>
      <c r="K158" s="259"/>
      <c r="L158" s="134"/>
    </row>
    <row r="159" spans="1:12" s="136" customFormat="1" x14ac:dyDescent="0.25">
      <c r="A159" s="134"/>
      <c r="B159" s="253">
        <f t="shared" si="4"/>
        <v>35</v>
      </c>
      <c r="C159" s="359"/>
      <c r="D159" s="360"/>
      <c r="E159" s="360"/>
      <c r="F159" s="361"/>
      <c r="G159" s="362"/>
      <c r="H159" s="257"/>
      <c r="I159" s="257"/>
      <c r="J159" s="258">
        <f t="shared" si="3"/>
        <v>0</v>
      </c>
      <c r="K159" s="259"/>
      <c r="L159" s="134"/>
    </row>
    <row r="160" spans="1:12" s="136" customFormat="1" x14ac:dyDescent="0.25">
      <c r="A160" s="134"/>
      <c r="B160" s="253">
        <f t="shared" si="4"/>
        <v>36</v>
      </c>
      <c r="C160" s="359"/>
      <c r="D160" s="360"/>
      <c r="E160" s="360"/>
      <c r="F160" s="361"/>
      <c r="G160" s="362"/>
      <c r="H160" s="257"/>
      <c r="I160" s="257"/>
      <c r="J160" s="258">
        <f t="shared" si="3"/>
        <v>0</v>
      </c>
      <c r="K160" s="259"/>
      <c r="L160" s="134"/>
    </row>
    <row r="161" spans="1:12" s="136" customFormat="1" x14ac:dyDescent="0.25">
      <c r="A161" s="134"/>
      <c r="B161" s="253">
        <f t="shared" si="4"/>
        <v>37</v>
      </c>
      <c r="C161" s="359"/>
      <c r="D161" s="360"/>
      <c r="E161" s="360"/>
      <c r="F161" s="361"/>
      <c r="G161" s="362"/>
      <c r="H161" s="257"/>
      <c r="I161" s="257"/>
      <c r="J161" s="258">
        <f t="shared" si="3"/>
        <v>0</v>
      </c>
      <c r="K161" s="259"/>
      <c r="L161" s="134"/>
    </row>
    <row r="162" spans="1:12" s="136" customFormat="1" x14ac:dyDescent="0.25">
      <c r="A162" s="134"/>
      <c r="B162" s="253">
        <f t="shared" si="4"/>
        <v>38</v>
      </c>
      <c r="C162" s="359"/>
      <c r="D162" s="360"/>
      <c r="E162" s="360"/>
      <c r="F162" s="361"/>
      <c r="G162" s="362"/>
      <c r="H162" s="257"/>
      <c r="I162" s="257"/>
      <c r="J162" s="258">
        <f t="shared" si="3"/>
        <v>0</v>
      </c>
      <c r="K162" s="259"/>
      <c r="L162" s="134"/>
    </row>
    <row r="163" spans="1:12" s="136" customFormat="1" x14ac:dyDescent="0.25">
      <c r="A163" s="134"/>
      <c r="B163" s="253">
        <f t="shared" si="4"/>
        <v>39</v>
      </c>
      <c r="C163" s="359"/>
      <c r="D163" s="360"/>
      <c r="E163" s="360"/>
      <c r="F163" s="361"/>
      <c r="G163" s="362"/>
      <c r="H163" s="257"/>
      <c r="I163" s="257"/>
      <c r="J163" s="258">
        <f t="shared" si="3"/>
        <v>0</v>
      </c>
      <c r="K163" s="259"/>
      <c r="L163" s="134"/>
    </row>
    <row r="164" spans="1:12" s="136" customFormat="1" x14ac:dyDescent="0.25">
      <c r="A164" s="134"/>
      <c r="B164" s="253">
        <f t="shared" si="4"/>
        <v>40</v>
      </c>
      <c r="C164" s="359"/>
      <c r="D164" s="360"/>
      <c r="E164" s="360"/>
      <c r="F164" s="361"/>
      <c r="G164" s="362"/>
      <c r="H164" s="257"/>
      <c r="I164" s="257"/>
      <c r="J164" s="258">
        <f t="shared" si="3"/>
        <v>0</v>
      </c>
      <c r="K164" s="259"/>
      <c r="L164" s="134"/>
    </row>
    <row r="165" spans="1:12" s="136" customFormat="1" x14ac:dyDescent="0.25">
      <c r="A165" s="134"/>
      <c r="B165" s="253">
        <f t="shared" si="4"/>
        <v>41</v>
      </c>
      <c r="C165" s="359"/>
      <c r="D165" s="360"/>
      <c r="E165" s="360"/>
      <c r="F165" s="361"/>
      <c r="G165" s="362"/>
      <c r="H165" s="257"/>
      <c r="I165" s="257"/>
      <c r="J165" s="258">
        <f t="shared" si="3"/>
        <v>0</v>
      </c>
      <c r="K165" s="259"/>
      <c r="L165" s="134"/>
    </row>
    <row r="166" spans="1:12" s="136" customFormat="1" x14ac:dyDescent="0.25">
      <c r="A166" s="134"/>
      <c r="B166" s="253">
        <f t="shared" si="4"/>
        <v>42</v>
      </c>
      <c r="C166" s="359"/>
      <c r="D166" s="360"/>
      <c r="E166" s="360"/>
      <c r="F166" s="361"/>
      <c r="G166" s="362"/>
      <c r="H166" s="257"/>
      <c r="I166" s="257"/>
      <c r="J166" s="258">
        <f t="shared" si="3"/>
        <v>0</v>
      </c>
      <c r="K166" s="259"/>
      <c r="L166" s="134"/>
    </row>
    <row r="167" spans="1:12" s="136" customFormat="1" x14ac:dyDescent="0.25">
      <c r="A167" s="134"/>
      <c r="B167" s="253">
        <f t="shared" si="4"/>
        <v>43</v>
      </c>
      <c r="C167" s="359"/>
      <c r="D167" s="360"/>
      <c r="E167" s="360"/>
      <c r="F167" s="361"/>
      <c r="G167" s="362"/>
      <c r="H167" s="257"/>
      <c r="I167" s="257"/>
      <c r="J167" s="258">
        <f t="shared" si="3"/>
        <v>0</v>
      </c>
      <c r="K167" s="259"/>
      <c r="L167" s="134"/>
    </row>
    <row r="168" spans="1:12" s="136" customFormat="1" x14ac:dyDescent="0.25">
      <c r="A168" s="134"/>
      <c r="B168" s="253">
        <f t="shared" si="4"/>
        <v>44</v>
      </c>
      <c r="C168" s="359"/>
      <c r="D168" s="360"/>
      <c r="E168" s="360"/>
      <c r="F168" s="361"/>
      <c r="G168" s="362"/>
      <c r="H168" s="257"/>
      <c r="I168" s="257"/>
      <c r="J168" s="258">
        <f t="shared" si="3"/>
        <v>0</v>
      </c>
      <c r="K168" s="259"/>
      <c r="L168" s="134"/>
    </row>
    <row r="169" spans="1:12" s="136" customFormat="1" x14ac:dyDescent="0.25">
      <c r="A169" s="134"/>
      <c r="B169" s="253">
        <f t="shared" si="4"/>
        <v>45</v>
      </c>
      <c r="C169" s="359"/>
      <c r="D169" s="360"/>
      <c r="E169" s="360"/>
      <c r="F169" s="361"/>
      <c r="G169" s="362"/>
      <c r="H169" s="257"/>
      <c r="I169" s="257"/>
      <c r="J169" s="258">
        <f t="shared" si="3"/>
        <v>0</v>
      </c>
      <c r="K169" s="259"/>
      <c r="L169" s="134"/>
    </row>
    <row r="170" spans="1:12" s="136" customFormat="1" x14ac:dyDescent="0.25">
      <c r="A170" s="134"/>
      <c r="B170" s="253">
        <f t="shared" si="4"/>
        <v>46</v>
      </c>
      <c r="C170" s="359"/>
      <c r="D170" s="360"/>
      <c r="E170" s="360"/>
      <c r="F170" s="361"/>
      <c r="G170" s="362"/>
      <c r="H170" s="257"/>
      <c r="I170" s="257"/>
      <c r="J170" s="258">
        <f t="shared" si="3"/>
        <v>0</v>
      </c>
      <c r="K170" s="259"/>
      <c r="L170" s="134"/>
    </row>
    <row r="171" spans="1:12" s="136" customFormat="1" x14ac:dyDescent="0.25">
      <c r="A171" s="134"/>
      <c r="B171" s="253">
        <f t="shared" si="4"/>
        <v>47</v>
      </c>
      <c r="C171" s="359"/>
      <c r="D171" s="360"/>
      <c r="E171" s="360"/>
      <c r="F171" s="361"/>
      <c r="G171" s="362"/>
      <c r="H171" s="257"/>
      <c r="I171" s="257"/>
      <c r="J171" s="258">
        <f t="shared" si="3"/>
        <v>0</v>
      </c>
      <c r="K171" s="259"/>
      <c r="L171" s="134"/>
    </row>
    <row r="172" spans="1:12" s="136" customFormat="1" x14ac:dyDescent="0.25">
      <c r="A172" s="134"/>
      <c r="B172" s="253">
        <f t="shared" si="4"/>
        <v>48</v>
      </c>
      <c r="C172" s="359"/>
      <c r="D172" s="360"/>
      <c r="E172" s="360"/>
      <c r="F172" s="361"/>
      <c r="G172" s="362"/>
      <c r="H172" s="257"/>
      <c r="I172" s="257"/>
      <c r="J172" s="258">
        <f t="shared" si="3"/>
        <v>0</v>
      </c>
      <c r="K172" s="259"/>
      <c r="L172" s="134"/>
    </row>
    <row r="173" spans="1:12" s="136" customFormat="1" x14ac:dyDescent="0.25">
      <c r="A173" s="134"/>
      <c r="B173" s="253">
        <f t="shared" si="4"/>
        <v>49</v>
      </c>
      <c r="C173" s="359"/>
      <c r="D173" s="360"/>
      <c r="E173" s="360"/>
      <c r="F173" s="361"/>
      <c r="G173" s="362"/>
      <c r="H173" s="257"/>
      <c r="I173" s="257"/>
      <c r="J173" s="258">
        <f t="shared" si="3"/>
        <v>0</v>
      </c>
      <c r="K173" s="259"/>
      <c r="L173" s="134"/>
    </row>
    <row r="174" spans="1:12" s="136" customFormat="1" x14ac:dyDescent="0.25">
      <c r="A174" s="134"/>
      <c r="B174" s="253">
        <f t="shared" si="4"/>
        <v>50</v>
      </c>
      <c r="C174" s="359"/>
      <c r="D174" s="360"/>
      <c r="E174" s="360"/>
      <c r="F174" s="361"/>
      <c r="G174" s="362"/>
      <c r="H174" s="257"/>
      <c r="I174" s="257"/>
      <c r="J174" s="258">
        <f t="shared" si="3"/>
        <v>0</v>
      </c>
      <c r="K174" s="259"/>
      <c r="L174" s="134"/>
    </row>
    <row r="175" spans="1:12" s="136" customFormat="1" x14ac:dyDescent="0.25">
      <c r="A175" s="134"/>
      <c r="B175" s="253">
        <f t="shared" si="4"/>
        <v>51</v>
      </c>
      <c r="C175" s="359"/>
      <c r="D175" s="360"/>
      <c r="E175" s="360"/>
      <c r="F175" s="361"/>
      <c r="G175" s="362"/>
      <c r="H175" s="257"/>
      <c r="I175" s="257"/>
      <c r="J175" s="258">
        <f t="shared" si="3"/>
        <v>0</v>
      </c>
      <c r="K175" s="259"/>
      <c r="L175" s="134"/>
    </row>
    <row r="176" spans="1:12" s="136" customFormat="1" x14ac:dyDescent="0.25">
      <c r="A176" s="134"/>
      <c r="B176" s="253">
        <f t="shared" si="4"/>
        <v>52</v>
      </c>
      <c r="C176" s="359"/>
      <c r="D176" s="360"/>
      <c r="E176" s="360"/>
      <c r="F176" s="361"/>
      <c r="G176" s="362"/>
      <c r="H176" s="257"/>
      <c r="I176" s="257"/>
      <c r="J176" s="258">
        <f t="shared" si="3"/>
        <v>0</v>
      </c>
      <c r="K176" s="259"/>
      <c r="L176" s="134"/>
    </row>
    <row r="177" spans="1:12" s="136" customFormat="1" x14ac:dyDescent="0.25">
      <c r="A177" s="134"/>
      <c r="B177" s="253">
        <f t="shared" si="4"/>
        <v>53</v>
      </c>
      <c r="C177" s="359"/>
      <c r="D177" s="360"/>
      <c r="E177" s="360"/>
      <c r="F177" s="361"/>
      <c r="G177" s="362"/>
      <c r="H177" s="257"/>
      <c r="I177" s="257"/>
      <c r="J177" s="258">
        <f t="shared" si="3"/>
        <v>0</v>
      </c>
      <c r="K177" s="259"/>
      <c r="L177" s="134"/>
    </row>
    <row r="178" spans="1:12" s="136" customFormat="1" x14ac:dyDescent="0.25">
      <c r="A178" s="134"/>
      <c r="B178" s="253">
        <f t="shared" si="4"/>
        <v>54</v>
      </c>
      <c r="C178" s="359"/>
      <c r="D178" s="360"/>
      <c r="E178" s="360"/>
      <c r="F178" s="361"/>
      <c r="G178" s="362"/>
      <c r="H178" s="257"/>
      <c r="I178" s="257"/>
      <c r="J178" s="258">
        <f t="shared" ref="J178:J241" si="5">SUM(H178:I178)</f>
        <v>0</v>
      </c>
      <c r="K178" s="259"/>
      <c r="L178" s="134"/>
    </row>
    <row r="179" spans="1:12" s="136" customFormat="1" x14ac:dyDescent="0.25">
      <c r="A179" s="134"/>
      <c r="B179" s="253">
        <f t="shared" si="4"/>
        <v>55</v>
      </c>
      <c r="C179" s="359"/>
      <c r="D179" s="360"/>
      <c r="E179" s="360"/>
      <c r="F179" s="361"/>
      <c r="G179" s="362"/>
      <c r="H179" s="257"/>
      <c r="I179" s="257"/>
      <c r="J179" s="258">
        <f t="shared" si="5"/>
        <v>0</v>
      </c>
      <c r="K179" s="259"/>
      <c r="L179" s="134"/>
    </row>
    <row r="180" spans="1:12" s="136" customFormat="1" x14ac:dyDescent="0.25">
      <c r="A180" s="134"/>
      <c r="B180" s="253">
        <f t="shared" si="4"/>
        <v>56</v>
      </c>
      <c r="C180" s="359"/>
      <c r="D180" s="360"/>
      <c r="E180" s="360"/>
      <c r="F180" s="361"/>
      <c r="G180" s="362"/>
      <c r="H180" s="257"/>
      <c r="I180" s="257"/>
      <c r="J180" s="258">
        <f t="shared" si="5"/>
        <v>0</v>
      </c>
      <c r="K180" s="259"/>
      <c r="L180" s="134"/>
    </row>
    <row r="181" spans="1:12" s="136" customFormat="1" x14ac:dyDescent="0.25">
      <c r="A181" s="134"/>
      <c r="B181" s="253">
        <f t="shared" si="4"/>
        <v>57</v>
      </c>
      <c r="C181" s="359"/>
      <c r="D181" s="360"/>
      <c r="E181" s="360"/>
      <c r="F181" s="361"/>
      <c r="G181" s="362"/>
      <c r="H181" s="257"/>
      <c r="I181" s="257"/>
      <c r="J181" s="258">
        <f t="shared" si="5"/>
        <v>0</v>
      </c>
      <c r="K181" s="259"/>
      <c r="L181" s="134"/>
    </row>
    <row r="182" spans="1:12" s="136" customFormat="1" x14ac:dyDescent="0.25">
      <c r="A182" s="134"/>
      <c r="B182" s="253">
        <f t="shared" si="4"/>
        <v>58</v>
      </c>
      <c r="C182" s="359"/>
      <c r="D182" s="360"/>
      <c r="E182" s="360"/>
      <c r="F182" s="361"/>
      <c r="G182" s="362"/>
      <c r="H182" s="257"/>
      <c r="I182" s="257"/>
      <c r="J182" s="258">
        <f t="shared" si="5"/>
        <v>0</v>
      </c>
      <c r="K182" s="259"/>
      <c r="L182" s="134"/>
    </row>
    <row r="183" spans="1:12" s="136" customFormat="1" x14ac:dyDescent="0.25">
      <c r="A183" s="134"/>
      <c r="B183" s="253">
        <f t="shared" si="4"/>
        <v>59</v>
      </c>
      <c r="C183" s="359"/>
      <c r="D183" s="360"/>
      <c r="E183" s="360"/>
      <c r="F183" s="361"/>
      <c r="G183" s="362"/>
      <c r="H183" s="257"/>
      <c r="I183" s="257"/>
      <c r="J183" s="258">
        <f t="shared" si="5"/>
        <v>0</v>
      </c>
      <c r="K183" s="259"/>
      <c r="L183" s="134"/>
    </row>
    <row r="184" spans="1:12" s="136" customFormat="1" x14ac:dyDescent="0.25">
      <c r="A184" s="134"/>
      <c r="B184" s="253">
        <f t="shared" si="4"/>
        <v>60</v>
      </c>
      <c r="C184" s="359"/>
      <c r="D184" s="360"/>
      <c r="E184" s="360"/>
      <c r="F184" s="361"/>
      <c r="G184" s="362"/>
      <c r="H184" s="257"/>
      <c r="I184" s="257"/>
      <c r="J184" s="258">
        <f t="shared" si="5"/>
        <v>0</v>
      </c>
      <c r="K184" s="259"/>
      <c r="L184" s="134"/>
    </row>
    <row r="185" spans="1:12" s="136" customFormat="1" x14ac:dyDescent="0.25">
      <c r="A185" s="134"/>
      <c r="B185" s="253">
        <f t="shared" si="4"/>
        <v>61</v>
      </c>
      <c r="C185" s="359"/>
      <c r="D185" s="360"/>
      <c r="E185" s="360"/>
      <c r="F185" s="361"/>
      <c r="G185" s="362"/>
      <c r="H185" s="257"/>
      <c r="I185" s="257"/>
      <c r="J185" s="258">
        <f t="shared" si="5"/>
        <v>0</v>
      </c>
      <c r="K185" s="259"/>
      <c r="L185" s="134"/>
    </row>
    <row r="186" spans="1:12" s="136" customFormat="1" x14ac:dyDescent="0.25">
      <c r="A186" s="134"/>
      <c r="B186" s="253">
        <f t="shared" si="4"/>
        <v>62</v>
      </c>
      <c r="C186" s="359"/>
      <c r="D186" s="360"/>
      <c r="E186" s="360"/>
      <c r="F186" s="361"/>
      <c r="G186" s="362"/>
      <c r="H186" s="257"/>
      <c r="I186" s="257"/>
      <c r="J186" s="258">
        <f t="shared" si="5"/>
        <v>0</v>
      </c>
      <c r="K186" s="259"/>
      <c r="L186" s="134"/>
    </row>
    <row r="187" spans="1:12" s="136" customFormat="1" x14ac:dyDescent="0.25">
      <c r="A187" s="134"/>
      <c r="B187" s="253">
        <f t="shared" si="4"/>
        <v>63</v>
      </c>
      <c r="C187" s="359"/>
      <c r="D187" s="360"/>
      <c r="E187" s="360"/>
      <c r="F187" s="361"/>
      <c r="G187" s="362"/>
      <c r="H187" s="257"/>
      <c r="I187" s="257"/>
      <c r="J187" s="258">
        <f t="shared" si="5"/>
        <v>0</v>
      </c>
      <c r="K187" s="259"/>
      <c r="L187" s="134"/>
    </row>
    <row r="188" spans="1:12" s="136" customFormat="1" x14ac:dyDescent="0.25">
      <c r="A188" s="134"/>
      <c r="B188" s="253">
        <f t="shared" si="4"/>
        <v>64</v>
      </c>
      <c r="C188" s="359"/>
      <c r="D188" s="360"/>
      <c r="E188" s="360"/>
      <c r="F188" s="361"/>
      <c r="G188" s="362"/>
      <c r="H188" s="257"/>
      <c r="I188" s="257"/>
      <c r="J188" s="258">
        <f t="shared" si="5"/>
        <v>0</v>
      </c>
      <c r="K188" s="259"/>
      <c r="L188" s="134"/>
    </row>
    <row r="189" spans="1:12" s="136" customFormat="1" x14ac:dyDescent="0.25">
      <c r="A189" s="134"/>
      <c r="B189" s="253">
        <f t="shared" si="4"/>
        <v>65</v>
      </c>
      <c r="C189" s="359"/>
      <c r="D189" s="360"/>
      <c r="E189" s="360"/>
      <c r="F189" s="361"/>
      <c r="G189" s="362"/>
      <c r="H189" s="257"/>
      <c r="I189" s="257"/>
      <c r="J189" s="258">
        <f t="shared" si="5"/>
        <v>0</v>
      </c>
      <c r="K189" s="259"/>
      <c r="L189" s="134"/>
    </row>
    <row r="190" spans="1:12" s="136" customFormat="1" x14ac:dyDescent="0.25">
      <c r="A190" s="134"/>
      <c r="B190" s="253">
        <f t="shared" si="4"/>
        <v>66</v>
      </c>
      <c r="C190" s="359"/>
      <c r="D190" s="360"/>
      <c r="E190" s="360"/>
      <c r="F190" s="361"/>
      <c r="G190" s="362"/>
      <c r="H190" s="257"/>
      <c r="I190" s="257"/>
      <c r="J190" s="258">
        <f t="shared" si="5"/>
        <v>0</v>
      </c>
      <c r="K190" s="259"/>
      <c r="L190" s="134"/>
    </row>
    <row r="191" spans="1:12" s="136" customFormat="1" x14ac:dyDescent="0.25">
      <c r="A191" s="134"/>
      <c r="B191" s="253">
        <f t="shared" ref="B191:B213" si="6">B190+1</f>
        <v>67</v>
      </c>
      <c r="C191" s="359"/>
      <c r="D191" s="360"/>
      <c r="E191" s="360"/>
      <c r="F191" s="361"/>
      <c r="G191" s="362"/>
      <c r="H191" s="257"/>
      <c r="I191" s="257"/>
      <c r="J191" s="258">
        <f t="shared" si="5"/>
        <v>0</v>
      </c>
      <c r="K191" s="259"/>
      <c r="L191" s="134"/>
    </row>
    <row r="192" spans="1:12" s="136" customFormat="1" x14ac:dyDescent="0.25">
      <c r="A192" s="134"/>
      <c r="B192" s="253">
        <f t="shared" si="6"/>
        <v>68</v>
      </c>
      <c r="C192" s="359"/>
      <c r="D192" s="360"/>
      <c r="E192" s="360"/>
      <c r="F192" s="361"/>
      <c r="G192" s="362"/>
      <c r="H192" s="257"/>
      <c r="I192" s="257"/>
      <c r="J192" s="258">
        <f t="shared" si="5"/>
        <v>0</v>
      </c>
      <c r="K192" s="259"/>
      <c r="L192" s="134"/>
    </row>
    <row r="193" spans="1:12" s="136" customFormat="1" x14ac:dyDescent="0.25">
      <c r="A193" s="134"/>
      <c r="B193" s="253">
        <f t="shared" si="6"/>
        <v>69</v>
      </c>
      <c r="C193" s="359"/>
      <c r="D193" s="360"/>
      <c r="E193" s="360"/>
      <c r="F193" s="361"/>
      <c r="G193" s="362"/>
      <c r="H193" s="257"/>
      <c r="I193" s="257"/>
      <c r="J193" s="258">
        <f t="shared" si="5"/>
        <v>0</v>
      </c>
      <c r="K193" s="259"/>
      <c r="L193" s="134"/>
    </row>
    <row r="194" spans="1:12" s="136" customFormat="1" x14ac:dyDescent="0.25">
      <c r="A194" s="134"/>
      <c r="B194" s="253">
        <f t="shared" si="6"/>
        <v>70</v>
      </c>
      <c r="C194" s="359"/>
      <c r="D194" s="360"/>
      <c r="E194" s="360"/>
      <c r="F194" s="361"/>
      <c r="G194" s="362"/>
      <c r="H194" s="257"/>
      <c r="I194" s="257"/>
      <c r="J194" s="258">
        <f t="shared" si="5"/>
        <v>0</v>
      </c>
      <c r="K194" s="259"/>
      <c r="L194" s="134"/>
    </row>
    <row r="195" spans="1:12" s="136" customFormat="1" x14ac:dyDescent="0.25">
      <c r="A195" s="134"/>
      <c r="B195" s="253">
        <f t="shared" si="6"/>
        <v>71</v>
      </c>
      <c r="C195" s="359"/>
      <c r="D195" s="360"/>
      <c r="E195" s="360"/>
      <c r="F195" s="361"/>
      <c r="G195" s="362"/>
      <c r="H195" s="257"/>
      <c r="I195" s="257"/>
      <c r="J195" s="258">
        <f t="shared" si="5"/>
        <v>0</v>
      </c>
      <c r="K195" s="259"/>
      <c r="L195" s="134"/>
    </row>
    <row r="196" spans="1:12" s="136" customFormat="1" x14ac:dyDescent="0.25">
      <c r="A196" s="134"/>
      <c r="B196" s="253">
        <f t="shared" si="6"/>
        <v>72</v>
      </c>
      <c r="C196" s="359"/>
      <c r="D196" s="360"/>
      <c r="E196" s="360"/>
      <c r="F196" s="361"/>
      <c r="G196" s="362"/>
      <c r="H196" s="257"/>
      <c r="I196" s="257"/>
      <c r="J196" s="258">
        <f t="shared" si="5"/>
        <v>0</v>
      </c>
      <c r="K196" s="259"/>
      <c r="L196" s="134"/>
    </row>
    <row r="197" spans="1:12" s="136" customFormat="1" x14ac:dyDescent="0.25">
      <c r="A197" s="134"/>
      <c r="B197" s="253">
        <f t="shared" si="6"/>
        <v>73</v>
      </c>
      <c r="C197" s="359"/>
      <c r="D197" s="360"/>
      <c r="E197" s="360"/>
      <c r="F197" s="361"/>
      <c r="G197" s="362"/>
      <c r="H197" s="257"/>
      <c r="I197" s="257"/>
      <c r="J197" s="258">
        <f t="shared" si="5"/>
        <v>0</v>
      </c>
      <c r="K197" s="259"/>
      <c r="L197" s="134"/>
    </row>
    <row r="198" spans="1:12" s="136" customFormat="1" x14ac:dyDescent="0.25">
      <c r="A198" s="134"/>
      <c r="B198" s="253">
        <f t="shared" si="6"/>
        <v>74</v>
      </c>
      <c r="C198" s="359"/>
      <c r="D198" s="360"/>
      <c r="E198" s="360"/>
      <c r="F198" s="361"/>
      <c r="G198" s="362"/>
      <c r="H198" s="257"/>
      <c r="I198" s="257"/>
      <c r="J198" s="258">
        <f t="shared" si="5"/>
        <v>0</v>
      </c>
      <c r="K198" s="259"/>
      <c r="L198" s="134"/>
    </row>
    <row r="199" spans="1:12" s="136" customFormat="1" x14ac:dyDescent="0.25">
      <c r="A199" s="134"/>
      <c r="B199" s="253">
        <f t="shared" si="6"/>
        <v>75</v>
      </c>
      <c r="C199" s="359"/>
      <c r="D199" s="360"/>
      <c r="E199" s="360"/>
      <c r="F199" s="361"/>
      <c r="G199" s="362"/>
      <c r="H199" s="257"/>
      <c r="I199" s="257"/>
      <c r="J199" s="258">
        <f t="shared" si="5"/>
        <v>0</v>
      </c>
      <c r="K199" s="259"/>
      <c r="L199" s="134"/>
    </row>
    <row r="200" spans="1:12" s="136" customFormat="1" x14ac:dyDescent="0.25">
      <c r="A200" s="134"/>
      <c r="B200" s="253">
        <f t="shared" si="6"/>
        <v>76</v>
      </c>
      <c r="C200" s="359"/>
      <c r="D200" s="360"/>
      <c r="E200" s="360"/>
      <c r="F200" s="361"/>
      <c r="G200" s="362"/>
      <c r="H200" s="257"/>
      <c r="I200" s="257"/>
      <c r="J200" s="258">
        <f t="shared" si="5"/>
        <v>0</v>
      </c>
      <c r="K200" s="259"/>
      <c r="L200" s="134"/>
    </row>
    <row r="201" spans="1:12" s="136" customFormat="1" x14ac:dyDescent="0.25">
      <c r="A201" s="134"/>
      <c r="B201" s="253">
        <f t="shared" si="6"/>
        <v>77</v>
      </c>
      <c r="C201" s="359"/>
      <c r="D201" s="360"/>
      <c r="E201" s="360"/>
      <c r="F201" s="361"/>
      <c r="G201" s="362"/>
      <c r="H201" s="257"/>
      <c r="I201" s="257"/>
      <c r="J201" s="258">
        <f t="shared" si="5"/>
        <v>0</v>
      </c>
      <c r="K201" s="259"/>
      <c r="L201" s="134"/>
    </row>
    <row r="202" spans="1:12" s="136" customFormat="1" x14ac:dyDescent="0.25">
      <c r="A202" s="134"/>
      <c r="B202" s="253">
        <f t="shared" si="6"/>
        <v>78</v>
      </c>
      <c r="C202" s="359"/>
      <c r="D202" s="360"/>
      <c r="E202" s="360"/>
      <c r="F202" s="361"/>
      <c r="G202" s="362"/>
      <c r="H202" s="257"/>
      <c r="I202" s="257"/>
      <c r="J202" s="258">
        <f t="shared" si="5"/>
        <v>0</v>
      </c>
      <c r="K202" s="259"/>
      <c r="L202" s="134"/>
    </row>
    <row r="203" spans="1:12" s="136" customFormat="1" x14ac:dyDescent="0.25">
      <c r="A203" s="134"/>
      <c r="B203" s="253">
        <f t="shared" si="6"/>
        <v>79</v>
      </c>
      <c r="C203" s="359"/>
      <c r="D203" s="360"/>
      <c r="E203" s="360"/>
      <c r="F203" s="361"/>
      <c r="G203" s="362"/>
      <c r="H203" s="257"/>
      <c r="I203" s="257"/>
      <c r="J203" s="258">
        <f t="shared" si="5"/>
        <v>0</v>
      </c>
      <c r="K203" s="259"/>
      <c r="L203" s="134"/>
    </row>
    <row r="204" spans="1:12" s="136" customFormat="1" x14ac:dyDescent="0.25">
      <c r="A204" s="134"/>
      <c r="B204" s="253">
        <f t="shared" si="6"/>
        <v>80</v>
      </c>
      <c r="C204" s="359"/>
      <c r="D204" s="360"/>
      <c r="E204" s="360"/>
      <c r="F204" s="361"/>
      <c r="G204" s="362"/>
      <c r="H204" s="257"/>
      <c r="I204" s="257"/>
      <c r="J204" s="258">
        <f t="shared" si="5"/>
        <v>0</v>
      </c>
      <c r="K204" s="259"/>
      <c r="L204" s="134"/>
    </row>
    <row r="205" spans="1:12" s="136" customFormat="1" x14ac:dyDescent="0.25">
      <c r="A205" s="134"/>
      <c r="B205" s="253">
        <f t="shared" si="6"/>
        <v>81</v>
      </c>
      <c r="C205" s="359"/>
      <c r="D205" s="360"/>
      <c r="E205" s="360"/>
      <c r="F205" s="361"/>
      <c r="G205" s="362"/>
      <c r="H205" s="257"/>
      <c r="I205" s="257"/>
      <c r="J205" s="258">
        <f t="shared" si="5"/>
        <v>0</v>
      </c>
      <c r="K205" s="259"/>
      <c r="L205" s="134"/>
    </row>
    <row r="206" spans="1:12" s="136" customFormat="1" x14ac:dyDescent="0.25">
      <c r="A206" s="134"/>
      <c r="B206" s="253">
        <f t="shared" si="6"/>
        <v>82</v>
      </c>
      <c r="C206" s="359"/>
      <c r="D206" s="360"/>
      <c r="E206" s="360"/>
      <c r="F206" s="361"/>
      <c r="G206" s="362"/>
      <c r="H206" s="257"/>
      <c r="I206" s="257"/>
      <c r="J206" s="258">
        <f t="shared" si="5"/>
        <v>0</v>
      </c>
      <c r="K206" s="259"/>
      <c r="L206" s="134"/>
    </row>
    <row r="207" spans="1:12" s="136" customFormat="1" x14ac:dyDescent="0.25">
      <c r="A207" s="134"/>
      <c r="B207" s="253">
        <f t="shared" si="6"/>
        <v>83</v>
      </c>
      <c r="C207" s="359"/>
      <c r="D207" s="360"/>
      <c r="E207" s="360"/>
      <c r="F207" s="361"/>
      <c r="G207" s="362"/>
      <c r="H207" s="257"/>
      <c r="I207" s="257"/>
      <c r="J207" s="258">
        <f t="shared" si="5"/>
        <v>0</v>
      </c>
      <c r="K207" s="259"/>
      <c r="L207" s="134"/>
    </row>
    <row r="208" spans="1:12" s="136" customFormat="1" x14ac:dyDescent="0.25">
      <c r="A208" s="134"/>
      <c r="B208" s="253">
        <f t="shared" si="6"/>
        <v>84</v>
      </c>
      <c r="C208" s="359"/>
      <c r="D208" s="360"/>
      <c r="E208" s="360"/>
      <c r="F208" s="361"/>
      <c r="G208" s="362"/>
      <c r="H208" s="257"/>
      <c r="I208" s="257"/>
      <c r="J208" s="258">
        <f t="shared" si="5"/>
        <v>0</v>
      </c>
      <c r="K208" s="259"/>
      <c r="L208" s="134"/>
    </row>
    <row r="209" spans="1:12" s="136" customFormat="1" x14ac:dyDescent="0.25">
      <c r="A209" s="134"/>
      <c r="B209" s="253">
        <f t="shared" si="6"/>
        <v>85</v>
      </c>
      <c r="C209" s="359"/>
      <c r="D209" s="360"/>
      <c r="E209" s="360"/>
      <c r="F209" s="361"/>
      <c r="G209" s="362"/>
      <c r="H209" s="257"/>
      <c r="I209" s="257"/>
      <c r="J209" s="258">
        <f t="shared" si="5"/>
        <v>0</v>
      </c>
      <c r="K209" s="259"/>
      <c r="L209" s="134"/>
    </row>
    <row r="210" spans="1:12" s="136" customFormat="1" x14ac:dyDescent="0.25">
      <c r="A210" s="134"/>
      <c r="B210" s="253">
        <f t="shared" si="6"/>
        <v>86</v>
      </c>
      <c r="C210" s="359"/>
      <c r="D210" s="360"/>
      <c r="E210" s="360"/>
      <c r="F210" s="361"/>
      <c r="G210" s="362"/>
      <c r="H210" s="257"/>
      <c r="I210" s="257"/>
      <c r="J210" s="258">
        <f t="shared" si="5"/>
        <v>0</v>
      </c>
      <c r="K210" s="259"/>
      <c r="L210" s="134"/>
    </row>
    <row r="211" spans="1:12" s="136" customFormat="1" x14ac:dyDescent="0.25">
      <c r="A211" s="134"/>
      <c r="B211" s="253">
        <f t="shared" si="6"/>
        <v>87</v>
      </c>
      <c r="C211" s="359"/>
      <c r="D211" s="360"/>
      <c r="E211" s="360"/>
      <c r="F211" s="361"/>
      <c r="G211" s="362"/>
      <c r="H211" s="257"/>
      <c r="I211" s="257"/>
      <c r="J211" s="258">
        <f t="shared" si="5"/>
        <v>0</v>
      </c>
      <c r="K211" s="259"/>
      <c r="L211" s="134"/>
    </row>
    <row r="212" spans="1:12" s="136" customFormat="1" x14ac:dyDescent="0.25">
      <c r="A212" s="134"/>
      <c r="B212" s="253">
        <f t="shared" si="6"/>
        <v>88</v>
      </c>
      <c r="C212" s="359"/>
      <c r="D212" s="360"/>
      <c r="E212" s="360"/>
      <c r="F212" s="361"/>
      <c r="G212" s="362"/>
      <c r="H212" s="257"/>
      <c r="I212" s="257"/>
      <c r="J212" s="258">
        <f t="shared" si="5"/>
        <v>0</v>
      </c>
      <c r="K212" s="259"/>
      <c r="L212" s="134"/>
    </row>
    <row r="213" spans="1:12" s="136" customFormat="1" x14ac:dyDescent="0.25">
      <c r="A213" s="134"/>
      <c r="B213" s="253">
        <f t="shared" si="6"/>
        <v>89</v>
      </c>
      <c r="C213" s="359"/>
      <c r="D213" s="360"/>
      <c r="E213" s="360"/>
      <c r="F213" s="361"/>
      <c r="G213" s="362"/>
      <c r="H213" s="257"/>
      <c r="I213" s="257"/>
      <c r="J213" s="258">
        <f t="shared" si="5"/>
        <v>0</v>
      </c>
      <c r="K213" s="259"/>
      <c r="L213" s="134"/>
    </row>
    <row r="214" spans="1:12" s="136" customFormat="1" x14ac:dyDescent="0.25">
      <c r="A214" s="134"/>
      <c r="B214" s="253">
        <f t="shared" ref="B214:B277" si="7">B213+1</f>
        <v>90</v>
      </c>
      <c r="C214" s="359"/>
      <c r="D214" s="360"/>
      <c r="E214" s="360"/>
      <c r="F214" s="361"/>
      <c r="G214" s="362"/>
      <c r="H214" s="257"/>
      <c r="I214" s="257"/>
      <c r="J214" s="258">
        <f t="shared" si="5"/>
        <v>0</v>
      </c>
      <c r="K214" s="259"/>
      <c r="L214" s="134"/>
    </row>
    <row r="215" spans="1:12" s="136" customFormat="1" x14ac:dyDescent="0.25">
      <c r="A215" s="134"/>
      <c r="B215" s="253">
        <f t="shared" si="7"/>
        <v>91</v>
      </c>
      <c r="C215" s="359"/>
      <c r="D215" s="360"/>
      <c r="E215" s="360"/>
      <c r="F215" s="361"/>
      <c r="G215" s="362"/>
      <c r="H215" s="257"/>
      <c r="I215" s="257"/>
      <c r="J215" s="258">
        <f t="shared" si="5"/>
        <v>0</v>
      </c>
      <c r="K215" s="259"/>
      <c r="L215" s="134"/>
    </row>
    <row r="216" spans="1:12" s="136" customFormat="1" x14ac:dyDescent="0.25">
      <c r="A216" s="134"/>
      <c r="B216" s="253">
        <f t="shared" si="7"/>
        <v>92</v>
      </c>
      <c r="C216" s="359"/>
      <c r="D216" s="360"/>
      <c r="E216" s="360"/>
      <c r="F216" s="361"/>
      <c r="G216" s="362"/>
      <c r="H216" s="257"/>
      <c r="I216" s="257"/>
      <c r="J216" s="258">
        <f t="shared" si="5"/>
        <v>0</v>
      </c>
      <c r="K216" s="259"/>
      <c r="L216" s="134"/>
    </row>
    <row r="217" spans="1:12" s="136" customFormat="1" x14ac:dyDescent="0.25">
      <c r="A217" s="134"/>
      <c r="B217" s="253">
        <f t="shared" si="7"/>
        <v>93</v>
      </c>
      <c r="C217" s="359"/>
      <c r="D217" s="360"/>
      <c r="E217" s="360"/>
      <c r="F217" s="361"/>
      <c r="G217" s="362"/>
      <c r="H217" s="257"/>
      <c r="I217" s="257"/>
      <c r="J217" s="258">
        <f t="shared" si="5"/>
        <v>0</v>
      </c>
      <c r="K217" s="259"/>
      <c r="L217" s="134"/>
    </row>
    <row r="218" spans="1:12" s="136" customFormat="1" x14ac:dyDescent="0.25">
      <c r="A218" s="134"/>
      <c r="B218" s="253">
        <f t="shared" si="7"/>
        <v>94</v>
      </c>
      <c r="C218" s="359"/>
      <c r="D218" s="360"/>
      <c r="E218" s="360"/>
      <c r="F218" s="361"/>
      <c r="G218" s="362"/>
      <c r="H218" s="257"/>
      <c r="I218" s="257"/>
      <c r="J218" s="258">
        <f t="shared" si="5"/>
        <v>0</v>
      </c>
      <c r="K218" s="259"/>
      <c r="L218" s="134"/>
    </row>
    <row r="219" spans="1:12" s="136" customFormat="1" x14ac:dyDescent="0.25">
      <c r="A219" s="134"/>
      <c r="B219" s="253">
        <f t="shared" si="7"/>
        <v>95</v>
      </c>
      <c r="C219" s="359"/>
      <c r="D219" s="360"/>
      <c r="E219" s="360"/>
      <c r="F219" s="361"/>
      <c r="G219" s="362"/>
      <c r="H219" s="257"/>
      <c r="I219" s="257"/>
      <c r="J219" s="258">
        <f t="shared" si="5"/>
        <v>0</v>
      </c>
      <c r="K219" s="259"/>
      <c r="L219" s="134"/>
    </row>
    <row r="220" spans="1:12" s="136" customFormat="1" x14ac:dyDescent="0.25">
      <c r="A220" s="134"/>
      <c r="B220" s="253">
        <f t="shared" si="7"/>
        <v>96</v>
      </c>
      <c r="C220" s="359"/>
      <c r="D220" s="360"/>
      <c r="E220" s="360"/>
      <c r="F220" s="361"/>
      <c r="G220" s="362"/>
      <c r="H220" s="257"/>
      <c r="I220" s="257"/>
      <c r="J220" s="258">
        <f t="shared" si="5"/>
        <v>0</v>
      </c>
      <c r="K220" s="259"/>
      <c r="L220" s="134"/>
    </row>
    <row r="221" spans="1:12" s="136" customFormat="1" x14ac:dyDescent="0.25">
      <c r="A221" s="134"/>
      <c r="B221" s="253">
        <f t="shared" si="7"/>
        <v>97</v>
      </c>
      <c r="C221" s="359"/>
      <c r="D221" s="360"/>
      <c r="E221" s="360"/>
      <c r="F221" s="361"/>
      <c r="G221" s="362"/>
      <c r="H221" s="257"/>
      <c r="I221" s="257"/>
      <c r="J221" s="258">
        <f t="shared" si="5"/>
        <v>0</v>
      </c>
      <c r="K221" s="259"/>
      <c r="L221" s="134"/>
    </row>
    <row r="222" spans="1:12" s="136" customFormat="1" x14ac:dyDescent="0.25">
      <c r="A222" s="134"/>
      <c r="B222" s="253">
        <f t="shared" si="7"/>
        <v>98</v>
      </c>
      <c r="C222" s="359"/>
      <c r="D222" s="360"/>
      <c r="E222" s="360"/>
      <c r="F222" s="361"/>
      <c r="G222" s="362"/>
      <c r="H222" s="257"/>
      <c r="I222" s="257"/>
      <c r="J222" s="258">
        <f t="shared" si="5"/>
        <v>0</v>
      </c>
      <c r="K222" s="259"/>
      <c r="L222" s="134"/>
    </row>
    <row r="223" spans="1:12" s="136" customFormat="1" x14ac:dyDescent="0.25">
      <c r="A223" s="134"/>
      <c r="B223" s="253">
        <f t="shared" si="7"/>
        <v>99</v>
      </c>
      <c r="C223" s="359"/>
      <c r="D223" s="360"/>
      <c r="E223" s="360"/>
      <c r="F223" s="361"/>
      <c r="G223" s="362"/>
      <c r="H223" s="257"/>
      <c r="I223" s="257"/>
      <c r="J223" s="258">
        <f t="shared" si="5"/>
        <v>0</v>
      </c>
      <c r="K223" s="259"/>
      <c r="L223" s="134"/>
    </row>
    <row r="224" spans="1:12" s="136" customFormat="1" x14ac:dyDescent="0.25">
      <c r="A224" s="134"/>
      <c r="B224" s="253">
        <f t="shared" si="7"/>
        <v>100</v>
      </c>
      <c r="C224" s="359"/>
      <c r="D224" s="360"/>
      <c r="E224" s="360"/>
      <c r="F224" s="361"/>
      <c r="G224" s="362"/>
      <c r="H224" s="257"/>
      <c r="I224" s="257"/>
      <c r="J224" s="258">
        <f t="shared" si="5"/>
        <v>0</v>
      </c>
      <c r="K224" s="259"/>
      <c r="L224" s="134"/>
    </row>
    <row r="225" spans="1:12" s="136" customFormat="1" x14ac:dyDescent="0.25">
      <c r="A225" s="134"/>
      <c r="B225" s="253">
        <f t="shared" si="7"/>
        <v>101</v>
      </c>
      <c r="C225" s="359"/>
      <c r="D225" s="360"/>
      <c r="E225" s="360"/>
      <c r="F225" s="361"/>
      <c r="G225" s="362"/>
      <c r="H225" s="257"/>
      <c r="I225" s="257"/>
      <c r="J225" s="258">
        <f t="shared" si="5"/>
        <v>0</v>
      </c>
      <c r="K225" s="259"/>
      <c r="L225" s="134"/>
    </row>
    <row r="226" spans="1:12" s="136" customFormat="1" x14ac:dyDescent="0.25">
      <c r="A226" s="134"/>
      <c r="B226" s="253">
        <f t="shared" si="7"/>
        <v>102</v>
      </c>
      <c r="C226" s="359"/>
      <c r="D226" s="360"/>
      <c r="E226" s="360"/>
      <c r="F226" s="361"/>
      <c r="G226" s="362"/>
      <c r="H226" s="257"/>
      <c r="I226" s="257"/>
      <c r="J226" s="258">
        <f t="shared" si="5"/>
        <v>0</v>
      </c>
      <c r="K226" s="259"/>
      <c r="L226" s="134"/>
    </row>
    <row r="227" spans="1:12" s="136" customFormat="1" x14ac:dyDescent="0.25">
      <c r="A227" s="134"/>
      <c r="B227" s="253">
        <f t="shared" si="7"/>
        <v>103</v>
      </c>
      <c r="C227" s="359"/>
      <c r="D227" s="360"/>
      <c r="E227" s="360"/>
      <c r="F227" s="361"/>
      <c r="G227" s="362"/>
      <c r="H227" s="257"/>
      <c r="I227" s="257"/>
      <c r="J227" s="258">
        <f t="shared" si="5"/>
        <v>0</v>
      </c>
      <c r="K227" s="259"/>
      <c r="L227" s="134"/>
    </row>
    <row r="228" spans="1:12" s="136" customFormat="1" x14ac:dyDescent="0.25">
      <c r="A228" s="134"/>
      <c r="B228" s="253">
        <f t="shared" si="7"/>
        <v>104</v>
      </c>
      <c r="C228" s="359"/>
      <c r="D228" s="360"/>
      <c r="E228" s="360"/>
      <c r="F228" s="361"/>
      <c r="G228" s="362"/>
      <c r="H228" s="257"/>
      <c r="I228" s="257"/>
      <c r="J228" s="258">
        <f t="shared" si="5"/>
        <v>0</v>
      </c>
      <c r="K228" s="259"/>
      <c r="L228" s="134"/>
    </row>
    <row r="229" spans="1:12" s="136" customFormat="1" x14ac:dyDescent="0.25">
      <c r="A229" s="134"/>
      <c r="B229" s="253">
        <f t="shared" si="7"/>
        <v>105</v>
      </c>
      <c r="C229" s="359"/>
      <c r="D229" s="360"/>
      <c r="E229" s="360"/>
      <c r="F229" s="361"/>
      <c r="G229" s="362"/>
      <c r="H229" s="257"/>
      <c r="I229" s="257"/>
      <c r="J229" s="258">
        <f t="shared" si="5"/>
        <v>0</v>
      </c>
      <c r="K229" s="259"/>
      <c r="L229" s="134"/>
    </row>
    <row r="230" spans="1:12" s="136" customFormat="1" x14ac:dyDescent="0.25">
      <c r="A230" s="134"/>
      <c r="B230" s="253">
        <f t="shared" si="7"/>
        <v>106</v>
      </c>
      <c r="C230" s="359"/>
      <c r="D230" s="360"/>
      <c r="E230" s="360"/>
      <c r="F230" s="361"/>
      <c r="G230" s="362"/>
      <c r="H230" s="257"/>
      <c r="I230" s="257"/>
      <c r="J230" s="258">
        <f t="shared" si="5"/>
        <v>0</v>
      </c>
      <c r="K230" s="259"/>
      <c r="L230" s="134"/>
    </row>
    <row r="231" spans="1:12" s="136" customFormat="1" x14ac:dyDescent="0.25">
      <c r="A231" s="134"/>
      <c r="B231" s="253">
        <f t="shared" si="7"/>
        <v>107</v>
      </c>
      <c r="C231" s="359"/>
      <c r="D231" s="360"/>
      <c r="E231" s="360"/>
      <c r="F231" s="361"/>
      <c r="G231" s="362"/>
      <c r="H231" s="257"/>
      <c r="I231" s="257"/>
      <c r="J231" s="258">
        <f t="shared" si="5"/>
        <v>0</v>
      </c>
      <c r="K231" s="259"/>
      <c r="L231" s="134"/>
    </row>
    <row r="232" spans="1:12" s="136" customFormat="1" x14ac:dyDescent="0.25">
      <c r="A232" s="134"/>
      <c r="B232" s="253">
        <f t="shared" si="7"/>
        <v>108</v>
      </c>
      <c r="C232" s="359"/>
      <c r="D232" s="360"/>
      <c r="E232" s="360"/>
      <c r="F232" s="361"/>
      <c r="G232" s="362"/>
      <c r="H232" s="257"/>
      <c r="I232" s="257"/>
      <c r="J232" s="258">
        <f t="shared" si="5"/>
        <v>0</v>
      </c>
      <c r="K232" s="259"/>
      <c r="L232" s="134"/>
    </row>
    <row r="233" spans="1:12" s="136" customFormat="1" x14ac:dyDescent="0.25">
      <c r="A233" s="134"/>
      <c r="B233" s="253">
        <f t="shared" si="7"/>
        <v>109</v>
      </c>
      <c r="C233" s="359"/>
      <c r="D233" s="360"/>
      <c r="E233" s="360"/>
      <c r="F233" s="361"/>
      <c r="G233" s="362"/>
      <c r="H233" s="257"/>
      <c r="I233" s="257"/>
      <c r="J233" s="258">
        <f t="shared" si="5"/>
        <v>0</v>
      </c>
      <c r="K233" s="259"/>
      <c r="L233" s="134"/>
    </row>
    <row r="234" spans="1:12" s="136" customFormat="1" x14ac:dyDescent="0.25">
      <c r="A234" s="134"/>
      <c r="B234" s="253">
        <f t="shared" si="7"/>
        <v>110</v>
      </c>
      <c r="C234" s="359"/>
      <c r="D234" s="360"/>
      <c r="E234" s="360"/>
      <c r="F234" s="361"/>
      <c r="G234" s="362"/>
      <c r="H234" s="257"/>
      <c r="I234" s="257"/>
      <c r="J234" s="258">
        <f t="shared" si="5"/>
        <v>0</v>
      </c>
      <c r="K234" s="259"/>
      <c r="L234" s="134"/>
    </row>
    <row r="235" spans="1:12" s="136" customFormat="1" x14ac:dyDescent="0.25">
      <c r="A235" s="134"/>
      <c r="B235" s="253">
        <f t="shared" si="7"/>
        <v>111</v>
      </c>
      <c r="C235" s="359"/>
      <c r="D235" s="360"/>
      <c r="E235" s="360"/>
      <c r="F235" s="361"/>
      <c r="G235" s="362"/>
      <c r="H235" s="257"/>
      <c r="I235" s="257"/>
      <c r="J235" s="258">
        <f t="shared" si="5"/>
        <v>0</v>
      </c>
      <c r="K235" s="259"/>
      <c r="L235" s="134"/>
    </row>
    <row r="236" spans="1:12" s="136" customFormat="1" x14ac:dyDescent="0.25">
      <c r="A236" s="134"/>
      <c r="B236" s="253">
        <f t="shared" si="7"/>
        <v>112</v>
      </c>
      <c r="C236" s="359"/>
      <c r="D236" s="360"/>
      <c r="E236" s="360"/>
      <c r="F236" s="361"/>
      <c r="G236" s="362"/>
      <c r="H236" s="257"/>
      <c r="I236" s="257"/>
      <c r="J236" s="258">
        <f t="shared" si="5"/>
        <v>0</v>
      </c>
      <c r="K236" s="259"/>
      <c r="L236" s="134"/>
    </row>
    <row r="237" spans="1:12" s="136" customFormat="1" x14ac:dyDescent="0.25">
      <c r="A237" s="134"/>
      <c r="B237" s="253">
        <f t="shared" si="7"/>
        <v>113</v>
      </c>
      <c r="C237" s="359"/>
      <c r="D237" s="360"/>
      <c r="E237" s="360"/>
      <c r="F237" s="361"/>
      <c r="G237" s="362"/>
      <c r="H237" s="257"/>
      <c r="I237" s="257"/>
      <c r="J237" s="258">
        <f t="shared" si="5"/>
        <v>0</v>
      </c>
      <c r="K237" s="259"/>
      <c r="L237" s="134"/>
    </row>
    <row r="238" spans="1:12" s="136" customFormat="1" x14ac:dyDescent="0.25">
      <c r="A238" s="134"/>
      <c r="B238" s="253">
        <f t="shared" si="7"/>
        <v>114</v>
      </c>
      <c r="C238" s="359"/>
      <c r="D238" s="360"/>
      <c r="E238" s="360"/>
      <c r="F238" s="361"/>
      <c r="G238" s="362"/>
      <c r="H238" s="257"/>
      <c r="I238" s="257"/>
      <c r="J238" s="258">
        <f t="shared" si="5"/>
        <v>0</v>
      </c>
      <c r="K238" s="259"/>
      <c r="L238" s="134"/>
    </row>
    <row r="239" spans="1:12" s="136" customFormat="1" x14ac:dyDescent="0.25">
      <c r="A239" s="134"/>
      <c r="B239" s="253">
        <f t="shared" si="7"/>
        <v>115</v>
      </c>
      <c r="C239" s="359"/>
      <c r="D239" s="360"/>
      <c r="E239" s="360"/>
      <c r="F239" s="361"/>
      <c r="G239" s="362"/>
      <c r="H239" s="257"/>
      <c r="I239" s="257"/>
      <c r="J239" s="258">
        <f t="shared" si="5"/>
        <v>0</v>
      </c>
      <c r="K239" s="259"/>
      <c r="L239" s="134"/>
    </row>
    <row r="240" spans="1:12" s="136" customFormat="1" x14ac:dyDescent="0.25">
      <c r="A240" s="134"/>
      <c r="B240" s="253">
        <f t="shared" si="7"/>
        <v>116</v>
      </c>
      <c r="C240" s="359"/>
      <c r="D240" s="360"/>
      <c r="E240" s="360"/>
      <c r="F240" s="361"/>
      <c r="G240" s="362"/>
      <c r="H240" s="257"/>
      <c r="I240" s="257"/>
      <c r="J240" s="258">
        <f t="shared" si="5"/>
        <v>0</v>
      </c>
      <c r="K240" s="259"/>
      <c r="L240" s="134"/>
    </row>
    <row r="241" spans="1:12" s="136" customFormat="1" x14ac:dyDescent="0.25">
      <c r="A241" s="134"/>
      <c r="B241" s="253">
        <f t="shared" si="7"/>
        <v>117</v>
      </c>
      <c r="C241" s="359"/>
      <c r="D241" s="360"/>
      <c r="E241" s="360"/>
      <c r="F241" s="361"/>
      <c r="G241" s="362"/>
      <c r="H241" s="257"/>
      <c r="I241" s="257"/>
      <c r="J241" s="258">
        <f t="shared" si="5"/>
        <v>0</v>
      </c>
      <c r="K241" s="259"/>
      <c r="L241" s="134"/>
    </row>
    <row r="242" spans="1:12" s="136" customFormat="1" x14ac:dyDescent="0.25">
      <c r="A242" s="134"/>
      <c r="B242" s="253">
        <f t="shared" si="7"/>
        <v>118</v>
      </c>
      <c r="C242" s="359"/>
      <c r="D242" s="360"/>
      <c r="E242" s="360"/>
      <c r="F242" s="361"/>
      <c r="G242" s="362"/>
      <c r="H242" s="257"/>
      <c r="I242" s="257"/>
      <c r="J242" s="258">
        <f t="shared" ref="J242:J305" si="8">SUM(H242:I242)</f>
        <v>0</v>
      </c>
      <c r="K242" s="259"/>
      <c r="L242" s="134"/>
    </row>
    <row r="243" spans="1:12" s="136" customFormat="1" x14ac:dyDescent="0.25">
      <c r="A243" s="134"/>
      <c r="B243" s="253">
        <f t="shared" si="7"/>
        <v>119</v>
      </c>
      <c r="C243" s="359"/>
      <c r="D243" s="360"/>
      <c r="E243" s="360"/>
      <c r="F243" s="361"/>
      <c r="G243" s="362"/>
      <c r="H243" s="257"/>
      <c r="I243" s="257"/>
      <c r="J243" s="258">
        <f t="shared" si="8"/>
        <v>0</v>
      </c>
      <c r="K243" s="259"/>
      <c r="L243" s="134"/>
    </row>
    <row r="244" spans="1:12" s="136" customFormat="1" x14ac:dyDescent="0.25">
      <c r="A244" s="134"/>
      <c r="B244" s="253">
        <f t="shared" si="7"/>
        <v>120</v>
      </c>
      <c r="C244" s="359"/>
      <c r="D244" s="360"/>
      <c r="E244" s="360"/>
      <c r="F244" s="361"/>
      <c r="G244" s="362"/>
      <c r="H244" s="257"/>
      <c r="I244" s="257"/>
      <c r="J244" s="258">
        <f t="shared" si="8"/>
        <v>0</v>
      </c>
      <c r="K244" s="259"/>
      <c r="L244" s="134"/>
    </row>
    <row r="245" spans="1:12" s="136" customFormat="1" x14ac:dyDescent="0.25">
      <c r="A245" s="134"/>
      <c r="B245" s="253">
        <f t="shared" si="7"/>
        <v>121</v>
      </c>
      <c r="C245" s="359"/>
      <c r="D245" s="360"/>
      <c r="E245" s="360"/>
      <c r="F245" s="361"/>
      <c r="G245" s="362"/>
      <c r="H245" s="257"/>
      <c r="I245" s="257"/>
      <c r="J245" s="258">
        <f t="shared" si="8"/>
        <v>0</v>
      </c>
      <c r="K245" s="259"/>
      <c r="L245" s="134"/>
    </row>
    <row r="246" spans="1:12" s="136" customFormat="1" x14ac:dyDescent="0.25">
      <c r="A246" s="134"/>
      <c r="B246" s="253">
        <f t="shared" si="7"/>
        <v>122</v>
      </c>
      <c r="C246" s="359"/>
      <c r="D246" s="360"/>
      <c r="E246" s="360"/>
      <c r="F246" s="361"/>
      <c r="G246" s="362"/>
      <c r="H246" s="257"/>
      <c r="I246" s="257"/>
      <c r="J246" s="258">
        <f t="shared" si="8"/>
        <v>0</v>
      </c>
      <c r="K246" s="259"/>
      <c r="L246" s="134"/>
    </row>
    <row r="247" spans="1:12" s="136" customFormat="1" x14ac:dyDescent="0.25">
      <c r="A247" s="134"/>
      <c r="B247" s="253">
        <f t="shared" si="7"/>
        <v>123</v>
      </c>
      <c r="C247" s="359"/>
      <c r="D247" s="360"/>
      <c r="E247" s="360"/>
      <c r="F247" s="361"/>
      <c r="G247" s="362"/>
      <c r="H247" s="257"/>
      <c r="I247" s="257"/>
      <c r="J247" s="258">
        <f t="shared" si="8"/>
        <v>0</v>
      </c>
      <c r="K247" s="259"/>
      <c r="L247" s="134"/>
    </row>
    <row r="248" spans="1:12" s="136" customFormat="1" x14ac:dyDescent="0.25">
      <c r="A248" s="134"/>
      <c r="B248" s="253">
        <f t="shared" si="7"/>
        <v>124</v>
      </c>
      <c r="C248" s="359"/>
      <c r="D248" s="360"/>
      <c r="E248" s="360"/>
      <c r="F248" s="361"/>
      <c r="G248" s="362"/>
      <c r="H248" s="257"/>
      <c r="I248" s="257"/>
      <c r="J248" s="258">
        <f t="shared" si="8"/>
        <v>0</v>
      </c>
      <c r="K248" s="259"/>
      <c r="L248" s="134"/>
    </row>
    <row r="249" spans="1:12" s="136" customFormat="1" x14ac:dyDescent="0.25">
      <c r="A249" s="134"/>
      <c r="B249" s="253">
        <f t="shared" si="7"/>
        <v>125</v>
      </c>
      <c r="C249" s="359"/>
      <c r="D249" s="360"/>
      <c r="E249" s="360"/>
      <c r="F249" s="361"/>
      <c r="G249" s="362"/>
      <c r="H249" s="257"/>
      <c r="I249" s="257"/>
      <c r="J249" s="258">
        <f t="shared" si="8"/>
        <v>0</v>
      </c>
      <c r="K249" s="259"/>
      <c r="L249" s="134"/>
    </row>
    <row r="250" spans="1:12" s="136" customFormat="1" x14ac:dyDescent="0.25">
      <c r="A250" s="134"/>
      <c r="B250" s="253">
        <f t="shared" si="7"/>
        <v>126</v>
      </c>
      <c r="C250" s="359"/>
      <c r="D250" s="360"/>
      <c r="E250" s="360"/>
      <c r="F250" s="361"/>
      <c r="G250" s="362"/>
      <c r="H250" s="257"/>
      <c r="I250" s="257"/>
      <c r="J250" s="258">
        <f t="shared" si="8"/>
        <v>0</v>
      </c>
      <c r="K250" s="259"/>
      <c r="L250" s="134"/>
    </row>
    <row r="251" spans="1:12" s="136" customFormat="1" x14ac:dyDescent="0.25">
      <c r="A251" s="134"/>
      <c r="B251" s="253">
        <f t="shared" si="7"/>
        <v>127</v>
      </c>
      <c r="C251" s="359"/>
      <c r="D251" s="360"/>
      <c r="E251" s="360"/>
      <c r="F251" s="361"/>
      <c r="G251" s="362"/>
      <c r="H251" s="257"/>
      <c r="I251" s="257"/>
      <c r="J251" s="258">
        <f t="shared" si="8"/>
        <v>0</v>
      </c>
      <c r="K251" s="259"/>
      <c r="L251" s="134"/>
    </row>
    <row r="252" spans="1:12" s="136" customFormat="1" x14ac:dyDescent="0.25">
      <c r="A252" s="134"/>
      <c r="B252" s="253">
        <f t="shared" si="7"/>
        <v>128</v>
      </c>
      <c r="C252" s="359"/>
      <c r="D252" s="360"/>
      <c r="E252" s="360"/>
      <c r="F252" s="361"/>
      <c r="G252" s="362"/>
      <c r="H252" s="257"/>
      <c r="I252" s="257"/>
      <c r="J252" s="258">
        <f t="shared" si="8"/>
        <v>0</v>
      </c>
      <c r="K252" s="259"/>
      <c r="L252" s="134"/>
    </row>
    <row r="253" spans="1:12" s="136" customFormat="1" x14ac:dyDescent="0.25">
      <c r="A253" s="134"/>
      <c r="B253" s="253">
        <f t="shared" si="7"/>
        <v>129</v>
      </c>
      <c r="C253" s="359"/>
      <c r="D253" s="360"/>
      <c r="E253" s="360"/>
      <c r="F253" s="361"/>
      <c r="G253" s="362"/>
      <c r="H253" s="257"/>
      <c r="I253" s="257"/>
      <c r="J253" s="258">
        <f t="shared" si="8"/>
        <v>0</v>
      </c>
      <c r="K253" s="259"/>
      <c r="L253" s="134"/>
    </row>
    <row r="254" spans="1:12" s="136" customFormat="1" x14ac:dyDescent="0.25">
      <c r="A254" s="134"/>
      <c r="B254" s="253">
        <f t="shared" si="7"/>
        <v>130</v>
      </c>
      <c r="C254" s="359"/>
      <c r="D254" s="360"/>
      <c r="E254" s="360"/>
      <c r="F254" s="361"/>
      <c r="G254" s="362"/>
      <c r="H254" s="257"/>
      <c r="I254" s="257"/>
      <c r="J254" s="258">
        <f t="shared" si="8"/>
        <v>0</v>
      </c>
      <c r="K254" s="259"/>
      <c r="L254" s="134"/>
    </row>
    <row r="255" spans="1:12" s="136" customFormat="1" x14ac:dyDescent="0.25">
      <c r="A255" s="134"/>
      <c r="B255" s="253">
        <f t="shared" si="7"/>
        <v>131</v>
      </c>
      <c r="C255" s="359"/>
      <c r="D255" s="360"/>
      <c r="E255" s="360"/>
      <c r="F255" s="361"/>
      <c r="G255" s="362"/>
      <c r="H255" s="257"/>
      <c r="I255" s="257"/>
      <c r="J255" s="258">
        <f t="shared" si="8"/>
        <v>0</v>
      </c>
      <c r="K255" s="259"/>
      <c r="L255" s="134"/>
    </row>
    <row r="256" spans="1:12" s="136" customFormat="1" x14ac:dyDescent="0.25">
      <c r="A256" s="134"/>
      <c r="B256" s="253">
        <f t="shared" si="7"/>
        <v>132</v>
      </c>
      <c r="C256" s="359"/>
      <c r="D256" s="360"/>
      <c r="E256" s="360"/>
      <c r="F256" s="361"/>
      <c r="G256" s="362"/>
      <c r="H256" s="257"/>
      <c r="I256" s="257"/>
      <c r="J256" s="258">
        <f t="shared" si="8"/>
        <v>0</v>
      </c>
      <c r="K256" s="259"/>
      <c r="L256" s="134"/>
    </row>
    <row r="257" spans="1:12" s="136" customFormat="1" x14ac:dyDescent="0.25">
      <c r="A257" s="134"/>
      <c r="B257" s="253">
        <f t="shared" si="7"/>
        <v>133</v>
      </c>
      <c r="C257" s="359"/>
      <c r="D257" s="360"/>
      <c r="E257" s="360"/>
      <c r="F257" s="361"/>
      <c r="G257" s="362"/>
      <c r="H257" s="257"/>
      <c r="I257" s="257"/>
      <c r="J257" s="258">
        <f t="shared" si="8"/>
        <v>0</v>
      </c>
      <c r="K257" s="259"/>
      <c r="L257" s="134"/>
    </row>
    <row r="258" spans="1:12" s="136" customFormat="1" x14ac:dyDescent="0.25">
      <c r="A258" s="134"/>
      <c r="B258" s="253">
        <f t="shared" si="7"/>
        <v>134</v>
      </c>
      <c r="C258" s="359"/>
      <c r="D258" s="360"/>
      <c r="E258" s="360"/>
      <c r="F258" s="361"/>
      <c r="G258" s="362"/>
      <c r="H258" s="257"/>
      <c r="I258" s="257"/>
      <c r="J258" s="258">
        <f t="shared" si="8"/>
        <v>0</v>
      </c>
      <c r="K258" s="259"/>
      <c r="L258" s="134"/>
    </row>
    <row r="259" spans="1:12" s="136" customFormat="1" x14ac:dyDescent="0.25">
      <c r="A259" s="134"/>
      <c r="B259" s="253">
        <f t="shared" si="7"/>
        <v>135</v>
      </c>
      <c r="C259" s="359"/>
      <c r="D259" s="360"/>
      <c r="E259" s="360"/>
      <c r="F259" s="361"/>
      <c r="G259" s="362"/>
      <c r="H259" s="257"/>
      <c r="I259" s="257"/>
      <c r="J259" s="258">
        <f t="shared" si="8"/>
        <v>0</v>
      </c>
      <c r="K259" s="259"/>
      <c r="L259" s="134"/>
    </row>
    <row r="260" spans="1:12" s="136" customFormat="1" x14ac:dyDescent="0.25">
      <c r="A260" s="134"/>
      <c r="B260" s="253">
        <f t="shared" si="7"/>
        <v>136</v>
      </c>
      <c r="C260" s="359"/>
      <c r="D260" s="360"/>
      <c r="E260" s="360"/>
      <c r="F260" s="361"/>
      <c r="G260" s="362"/>
      <c r="H260" s="257"/>
      <c r="I260" s="257"/>
      <c r="J260" s="258">
        <f t="shared" si="8"/>
        <v>0</v>
      </c>
      <c r="K260" s="259"/>
      <c r="L260" s="134"/>
    </row>
    <row r="261" spans="1:12" s="136" customFormat="1" x14ac:dyDescent="0.25">
      <c r="A261" s="134"/>
      <c r="B261" s="253">
        <f t="shared" si="7"/>
        <v>137</v>
      </c>
      <c r="C261" s="359"/>
      <c r="D261" s="360"/>
      <c r="E261" s="360"/>
      <c r="F261" s="361"/>
      <c r="G261" s="362"/>
      <c r="H261" s="257"/>
      <c r="I261" s="257"/>
      <c r="J261" s="258">
        <f t="shared" si="8"/>
        <v>0</v>
      </c>
      <c r="K261" s="259"/>
      <c r="L261" s="134"/>
    </row>
    <row r="262" spans="1:12" s="136" customFormat="1" x14ac:dyDescent="0.25">
      <c r="A262" s="134"/>
      <c r="B262" s="253">
        <f t="shared" si="7"/>
        <v>138</v>
      </c>
      <c r="C262" s="359"/>
      <c r="D262" s="360"/>
      <c r="E262" s="360"/>
      <c r="F262" s="361"/>
      <c r="G262" s="362"/>
      <c r="H262" s="257"/>
      <c r="I262" s="257"/>
      <c r="J262" s="258">
        <f t="shared" si="8"/>
        <v>0</v>
      </c>
      <c r="K262" s="259"/>
      <c r="L262" s="134"/>
    </row>
    <row r="263" spans="1:12" s="136" customFormat="1" x14ac:dyDescent="0.25">
      <c r="A263" s="134"/>
      <c r="B263" s="253">
        <f t="shared" si="7"/>
        <v>139</v>
      </c>
      <c r="C263" s="359"/>
      <c r="D263" s="360"/>
      <c r="E263" s="360"/>
      <c r="F263" s="361"/>
      <c r="G263" s="362"/>
      <c r="H263" s="257"/>
      <c r="I263" s="257"/>
      <c r="J263" s="258">
        <f t="shared" si="8"/>
        <v>0</v>
      </c>
      <c r="K263" s="259"/>
      <c r="L263" s="134"/>
    </row>
    <row r="264" spans="1:12" s="136" customFormat="1" x14ac:dyDescent="0.25">
      <c r="A264" s="134"/>
      <c r="B264" s="253">
        <f t="shared" si="7"/>
        <v>140</v>
      </c>
      <c r="C264" s="359"/>
      <c r="D264" s="360"/>
      <c r="E264" s="360"/>
      <c r="F264" s="361"/>
      <c r="G264" s="362"/>
      <c r="H264" s="257"/>
      <c r="I264" s="257"/>
      <c r="J264" s="258">
        <f t="shared" si="8"/>
        <v>0</v>
      </c>
      <c r="K264" s="259"/>
      <c r="L264" s="134"/>
    </row>
    <row r="265" spans="1:12" s="136" customFormat="1" x14ac:dyDescent="0.25">
      <c r="A265" s="134"/>
      <c r="B265" s="253">
        <f t="shared" si="7"/>
        <v>141</v>
      </c>
      <c r="C265" s="359"/>
      <c r="D265" s="360"/>
      <c r="E265" s="360"/>
      <c r="F265" s="361"/>
      <c r="G265" s="362"/>
      <c r="H265" s="257"/>
      <c r="I265" s="257"/>
      <c r="J265" s="258">
        <f t="shared" si="8"/>
        <v>0</v>
      </c>
      <c r="K265" s="259"/>
      <c r="L265" s="134"/>
    </row>
    <row r="266" spans="1:12" s="136" customFormat="1" x14ac:dyDescent="0.25">
      <c r="A266" s="134"/>
      <c r="B266" s="253">
        <f t="shared" si="7"/>
        <v>142</v>
      </c>
      <c r="C266" s="359"/>
      <c r="D266" s="360"/>
      <c r="E266" s="360"/>
      <c r="F266" s="361"/>
      <c r="G266" s="362"/>
      <c r="H266" s="257"/>
      <c r="I266" s="257"/>
      <c r="J266" s="258">
        <f t="shared" si="8"/>
        <v>0</v>
      </c>
      <c r="K266" s="259"/>
      <c r="L266" s="134"/>
    </row>
    <row r="267" spans="1:12" s="136" customFormat="1" x14ac:dyDescent="0.25">
      <c r="A267" s="134"/>
      <c r="B267" s="253">
        <f t="shared" si="7"/>
        <v>143</v>
      </c>
      <c r="C267" s="359"/>
      <c r="D267" s="360"/>
      <c r="E267" s="360"/>
      <c r="F267" s="361"/>
      <c r="G267" s="362"/>
      <c r="H267" s="257"/>
      <c r="I267" s="257"/>
      <c r="J267" s="258">
        <f t="shared" si="8"/>
        <v>0</v>
      </c>
      <c r="K267" s="259"/>
      <c r="L267" s="134"/>
    </row>
    <row r="268" spans="1:12" s="136" customFormat="1" x14ac:dyDescent="0.25">
      <c r="A268" s="134"/>
      <c r="B268" s="253">
        <f t="shared" si="7"/>
        <v>144</v>
      </c>
      <c r="C268" s="359"/>
      <c r="D268" s="360"/>
      <c r="E268" s="360"/>
      <c r="F268" s="361"/>
      <c r="G268" s="362"/>
      <c r="H268" s="257"/>
      <c r="I268" s="257"/>
      <c r="J268" s="258">
        <f t="shared" si="8"/>
        <v>0</v>
      </c>
      <c r="K268" s="259"/>
      <c r="L268" s="134"/>
    </row>
    <row r="269" spans="1:12" s="136" customFormat="1" x14ac:dyDescent="0.25">
      <c r="A269" s="134"/>
      <c r="B269" s="253">
        <f t="shared" si="7"/>
        <v>145</v>
      </c>
      <c r="C269" s="359"/>
      <c r="D269" s="360"/>
      <c r="E269" s="360"/>
      <c r="F269" s="361"/>
      <c r="G269" s="362"/>
      <c r="H269" s="257"/>
      <c r="I269" s="257"/>
      <c r="J269" s="258">
        <f t="shared" si="8"/>
        <v>0</v>
      </c>
      <c r="K269" s="259"/>
      <c r="L269" s="134"/>
    </row>
    <row r="270" spans="1:12" s="136" customFormat="1" x14ac:dyDescent="0.25">
      <c r="A270" s="134"/>
      <c r="B270" s="253">
        <f t="shared" si="7"/>
        <v>146</v>
      </c>
      <c r="C270" s="359"/>
      <c r="D270" s="360"/>
      <c r="E270" s="360"/>
      <c r="F270" s="361"/>
      <c r="G270" s="362"/>
      <c r="H270" s="257"/>
      <c r="I270" s="257"/>
      <c r="J270" s="258">
        <f t="shared" si="8"/>
        <v>0</v>
      </c>
      <c r="K270" s="259"/>
      <c r="L270" s="134"/>
    </row>
    <row r="271" spans="1:12" s="136" customFormat="1" x14ac:dyDescent="0.25">
      <c r="A271" s="134"/>
      <c r="B271" s="253">
        <f t="shared" si="7"/>
        <v>147</v>
      </c>
      <c r="C271" s="359"/>
      <c r="D271" s="360"/>
      <c r="E271" s="360"/>
      <c r="F271" s="361"/>
      <c r="G271" s="362"/>
      <c r="H271" s="257"/>
      <c r="I271" s="257"/>
      <c r="J271" s="258">
        <f t="shared" si="8"/>
        <v>0</v>
      </c>
      <c r="K271" s="259"/>
      <c r="L271" s="134"/>
    </row>
    <row r="272" spans="1:12" s="136" customFormat="1" x14ac:dyDescent="0.25">
      <c r="A272" s="134"/>
      <c r="B272" s="253">
        <f t="shared" si="7"/>
        <v>148</v>
      </c>
      <c r="C272" s="359"/>
      <c r="D272" s="360"/>
      <c r="E272" s="360"/>
      <c r="F272" s="361"/>
      <c r="G272" s="362"/>
      <c r="H272" s="257"/>
      <c r="I272" s="257"/>
      <c r="J272" s="258">
        <f t="shared" si="8"/>
        <v>0</v>
      </c>
      <c r="K272" s="259"/>
      <c r="L272" s="134"/>
    </row>
    <row r="273" spans="1:12" s="136" customFormat="1" x14ac:dyDescent="0.25">
      <c r="A273" s="134"/>
      <c r="B273" s="253">
        <f t="shared" si="7"/>
        <v>149</v>
      </c>
      <c r="C273" s="359"/>
      <c r="D273" s="360"/>
      <c r="E273" s="360"/>
      <c r="F273" s="361"/>
      <c r="G273" s="362"/>
      <c r="H273" s="257"/>
      <c r="I273" s="257"/>
      <c r="J273" s="258">
        <f t="shared" si="8"/>
        <v>0</v>
      </c>
      <c r="K273" s="259"/>
      <c r="L273" s="134"/>
    </row>
    <row r="274" spans="1:12" s="136" customFormat="1" x14ac:dyDescent="0.25">
      <c r="A274" s="134"/>
      <c r="B274" s="253">
        <f t="shared" si="7"/>
        <v>150</v>
      </c>
      <c r="C274" s="359"/>
      <c r="D274" s="360"/>
      <c r="E274" s="360"/>
      <c r="F274" s="361"/>
      <c r="G274" s="362"/>
      <c r="H274" s="257"/>
      <c r="I274" s="257"/>
      <c r="J274" s="258">
        <f t="shared" si="8"/>
        <v>0</v>
      </c>
      <c r="K274" s="259"/>
      <c r="L274" s="134"/>
    </row>
    <row r="275" spans="1:12" s="136" customFormat="1" x14ac:dyDescent="0.25">
      <c r="A275" s="134"/>
      <c r="B275" s="253">
        <f t="shared" si="7"/>
        <v>151</v>
      </c>
      <c r="C275" s="359"/>
      <c r="D275" s="360"/>
      <c r="E275" s="360"/>
      <c r="F275" s="361"/>
      <c r="G275" s="362"/>
      <c r="H275" s="257"/>
      <c r="I275" s="257"/>
      <c r="J275" s="258">
        <f t="shared" si="8"/>
        <v>0</v>
      </c>
      <c r="K275" s="259"/>
      <c r="L275" s="134"/>
    </row>
    <row r="276" spans="1:12" s="136" customFormat="1" x14ac:dyDescent="0.25">
      <c r="A276" s="134"/>
      <c r="B276" s="253">
        <f t="shared" si="7"/>
        <v>152</v>
      </c>
      <c r="C276" s="359"/>
      <c r="D276" s="360"/>
      <c r="E276" s="360"/>
      <c r="F276" s="361"/>
      <c r="G276" s="362"/>
      <c r="H276" s="257"/>
      <c r="I276" s="257"/>
      <c r="J276" s="258">
        <f t="shared" si="8"/>
        <v>0</v>
      </c>
      <c r="K276" s="259"/>
      <c r="L276" s="134"/>
    </row>
    <row r="277" spans="1:12" s="136" customFormat="1" x14ac:dyDescent="0.25">
      <c r="A277" s="134"/>
      <c r="B277" s="253">
        <f t="shared" si="7"/>
        <v>153</v>
      </c>
      <c r="C277" s="359"/>
      <c r="D277" s="360"/>
      <c r="E277" s="360"/>
      <c r="F277" s="361"/>
      <c r="G277" s="362"/>
      <c r="H277" s="257"/>
      <c r="I277" s="257"/>
      <c r="J277" s="258">
        <f t="shared" si="8"/>
        <v>0</v>
      </c>
      <c r="K277" s="259"/>
      <c r="L277" s="134"/>
    </row>
    <row r="278" spans="1:12" s="136" customFormat="1" x14ac:dyDescent="0.25">
      <c r="A278" s="134"/>
      <c r="B278" s="253">
        <f t="shared" ref="B278:B341" si="9">B277+1</f>
        <v>154</v>
      </c>
      <c r="C278" s="359"/>
      <c r="D278" s="360"/>
      <c r="E278" s="360"/>
      <c r="F278" s="361"/>
      <c r="G278" s="362"/>
      <c r="H278" s="257"/>
      <c r="I278" s="257"/>
      <c r="J278" s="258">
        <f t="shared" si="8"/>
        <v>0</v>
      </c>
      <c r="K278" s="259"/>
      <c r="L278" s="134"/>
    </row>
    <row r="279" spans="1:12" s="136" customFormat="1" x14ac:dyDescent="0.25">
      <c r="A279" s="134"/>
      <c r="B279" s="253">
        <f t="shared" si="9"/>
        <v>155</v>
      </c>
      <c r="C279" s="359"/>
      <c r="D279" s="360"/>
      <c r="E279" s="360"/>
      <c r="F279" s="361"/>
      <c r="G279" s="362"/>
      <c r="H279" s="257"/>
      <c r="I279" s="257"/>
      <c r="J279" s="258">
        <f t="shared" si="8"/>
        <v>0</v>
      </c>
      <c r="K279" s="259"/>
      <c r="L279" s="134"/>
    </row>
    <row r="280" spans="1:12" s="136" customFormat="1" x14ac:dyDescent="0.25">
      <c r="A280" s="134"/>
      <c r="B280" s="253">
        <f t="shared" si="9"/>
        <v>156</v>
      </c>
      <c r="C280" s="359"/>
      <c r="D280" s="360"/>
      <c r="E280" s="360"/>
      <c r="F280" s="361"/>
      <c r="G280" s="362"/>
      <c r="H280" s="257"/>
      <c r="I280" s="257"/>
      <c r="J280" s="258">
        <f t="shared" si="8"/>
        <v>0</v>
      </c>
      <c r="K280" s="259"/>
      <c r="L280" s="134"/>
    </row>
    <row r="281" spans="1:12" s="136" customFormat="1" x14ac:dyDescent="0.25">
      <c r="A281" s="134"/>
      <c r="B281" s="253">
        <f t="shared" si="9"/>
        <v>157</v>
      </c>
      <c r="C281" s="359"/>
      <c r="D281" s="360"/>
      <c r="E281" s="360"/>
      <c r="F281" s="361"/>
      <c r="G281" s="362"/>
      <c r="H281" s="257"/>
      <c r="I281" s="257"/>
      <c r="J281" s="258">
        <f t="shared" si="8"/>
        <v>0</v>
      </c>
      <c r="K281" s="259"/>
      <c r="L281" s="134"/>
    </row>
    <row r="282" spans="1:12" s="136" customFormat="1" x14ac:dyDescent="0.25">
      <c r="A282" s="134"/>
      <c r="B282" s="253">
        <f t="shared" si="9"/>
        <v>158</v>
      </c>
      <c r="C282" s="359"/>
      <c r="D282" s="360"/>
      <c r="E282" s="360"/>
      <c r="F282" s="361"/>
      <c r="G282" s="362"/>
      <c r="H282" s="257"/>
      <c r="I282" s="257"/>
      <c r="J282" s="258">
        <f t="shared" si="8"/>
        <v>0</v>
      </c>
      <c r="K282" s="259"/>
      <c r="L282" s="134"/>
    </row>
    <row r="283" spans="1:12" s="136" customFormat="1" x14ac:dyDescent="0.25">
      <c r="A283" s="134"/>
      <c r="B283" s="253">
        <f t="shared" si="9"/>
        <v>159</v>
      </c>
      <c r="C283" s="359"/>
      <c r="D283" s="360"/>
      <c r="E283" s="360"/>
      <c r="F283" s="361"/>
      <c r="G283" s="362"/>
      <c r="H283" s="257"/>
      <c r="I283" s="257"/>
      <c r="J283" s="258">
        <f t="shared" si="8"/>
        <v>0</v>
      </c>
      <c r="K283" s="259"/>
      <c r="L283" s="134"/>
    </row>
    <row r="284" spans="1:12" s="136" customFormat="1" x14ac:dyDescent="0.25">
      <c r="A284" s="134"/>
      <c r="B284" s="253">
        <f t="shared" si="9"/>
        <v>160</v>
      </c>
      <c r="C284" s="359"/>
      <c r="D284" s="360"/>
      <c r="E284" s="360"/>
      <c r="F284" s="361"/>
      <c r="G284" s="362"/>
      <c r="H284" s="257"/>
      <c r="I284" s="257"/>
      <c r="J284" s="258">
        <f t="shared" si="8"/>
        <v>0</v>
      </c>
      <c r="K284" s="259"/>
      <c r="L284" s="134"/>
    </row>
    <row r="285" spans="1:12" s="136" customFormat="1" x14ac:dyDescent="0.25">
      <c r="A285" s="134"/>
      <c r="B285" s="253">
        <f t="shared" si="9"/>
        <v>161</v>
      </c>
      <c r="C285" s="359"/>
      <c r="D285" s="360"/>
      <c r="E285" s="360"/>
      <c r="F285" s="361"/>
      <c r="G285" s="362"/>
      <c r="H285" s="257"/>
      <c r="I285" s="257"/>
      <c r="J285" s="258">
        <f t="shared" si="8"/>
        <v>0</v>
      </c>
      <c r="K285" s="259"/>
      <c r="L285" s="134"/>
    </row>
    <row r="286" spans="1:12" s="136" customFormat="1" x14ac:dyDescent="0.25">
      <c r="A286" s="134"/>
      <c r="B286" s="253">
        <f t="shared" si="9"/>
        <v>162</v>
      </c>
      <c r="C286" s="359"/>
      <c r="D286" s="360"/>
      <c r="E286" s="360"/>
      <c r="F286" s="361"/>
      <c r="G286" s="362"/>
      <c r="H286" s="257"/>
      <c r="I286" s="257"/>
      <c r="J286" s="258">
        <f t="shared" si="8"/>
        <v>0</v>
      </c>
      <c r="K286" s="259"/>
      <c r="L286" s="134"/>
    </row>
    <row r="287" spans="1:12" s="136" customFormat="1" x14ac:dyDescent="0.25">
      <c r="A287" s="134"/>
      <c r="B287" s="253">
        <f t="shared" si="9"/>
        <v>163</v>
      </c>
      <c r="C287" s="359"/>
      <c r="D287" s="360"/>
      <c r="E287" s="360"/>
      <c r="F287" s="361"/>
      <c r="G287" s="362"/>
      <c r="H287" s="257"/>
      <c r="I287" s="257"/>
      <c r="J287" s="258">
        <f t="shared" si="8"/>
        <v>0</v>
      </c>
      <c r="K287" s="259"/>
      <c r="L287" s="134"/>
    </row>
    <row r="288" spans="1:12" s="136" customFormat="1" x14ac:dyDescent="0.25">
      <c r="A288" s="134"/>
      <c r="B288" s="253">
        <f t="shared" si="9"/>
        <v>164</v>
      </c>
      <c r="C288" s="359"/>
      <c r="D288" s="360"/>
      <c r="E288" s="360"/>
      <c r="F288" s="361"/>
      <c r="G288" s="362"/>
      <c r="H288" s="257"/>
      <c r="I288" s="257"/>
      <c r="J288" s="258">
        <f t="shared" si="8"/>
        <v>0</v>
      </c>
      <c r="K288" s="259"/>
      <c r="L288" s="134"/>
    </row>
    <row r="289" spans="1:12" s="136" customFormat="1" x14ac:dyDescent="0.25">
      <c r="A289" s="134"/>
      <c r="B289" s="253">
        <f t="shared" si="9"/>
        <v>165</v>
      </c>
      <c r="C289" s="359"/>
      <c r="D289" s="360"/>
      <c r="E289" s="360"/>
      <c r="F289" s="361"/>
      <c r="G289" s="362"/>
      <c r="H289" s="257"/>
      <c r="I289" s="257"/>
      <c r="J289" s="258">
        <f t="shared" si="8"/>
        <v>0</v>
      </c>
      <c r="K289" s="259"/>
      <c r="L289" s="134"/>
    </row>
    <row r="290" spans="1:12" s="136" customFormat="1" x14ac:dyDescent="0.25">
      <c r="A290" s="134"/>
      <c r="B290" s="253">
        <f t="shared" si="9"/>
        <v>166</v>
      </c>
      <c r="C290" s="359"/>
      <c r="D290" s="360"/>
      <c r="E290" s="360"/>
      <c r="F290" s="361"/>
      <c r="G290" s="362"/>
      <c r="H290" s="257"/>
      <c r="I290" s="257"/>
      <c r="J290" s="258">
        <f t="shared" si="8"/>
        <v>0</v>
      </c>
      <c r="K290" s="259"/>
      <c r="L290" s="134"/>
    </row>
    <row r="291" spans="1:12" s="136" customFormat="1" x14ac:dyDescent="0.25">
      <c r="A291" s="134"/>
      <c r="B291" s="253">
        <f t="shared" si="9"/>
        <v>167</v>
      </c>
      <c r="C291" s="359"/>
      <c r="D291" s="360"/>
      <c r="E291" s="360"/>
      <c r="F291" s="361"/>
      <c r="G291" s="362"/>
      <c r="H291" s="257"/>
      <c r="I291" s="257"/>
      <c r="J291" s="258">
        <f t="shared" si="8"/>
        <v>0</v>
      </c>
      <c r="K291" s="259"/>
      <c r="L291" s="134"/>
    </row>
    <row r="292" spans="1:12" s="136" customFormat="1" x14ac:dyDescent="0.25">
      <c r="A292" s="134"/>
      <c r="B292" s="253">
        <f t="shared" si="9"/>
        <v>168</v>
      </c>
      <c r="C292" s="359"/>
      <c r="D292" s="360"/>
      <c r="E292" s="360"/>
      <c r="F292" s="361"/>
      <c r="G292" s="362"/>
      <c r="H292" s="257"/>
      <c r="I292" s="257"/>
      <c r="J292" s="258">
        <f t="shared" si="8"/>
        <v>0</v>
      </c>
      <c r="K292" s="259"/>
      <c r="L292" s="134"/>
    </row>
    <row r="293" spans="1:12" s="136" customFormat="1" x14ac:dyDescent="0.25">
      <c r="A293" s="134"/>
      <c r="B293" s="253">
        <f t="shared" si="9"/>
        <v>169</v>
      </c>
      <c r="C293" s="359"/>
      <c r="D293" s="360"/>
      <c r="E293" s="360"/>
      <c r="F293" s="361"/>
      <c r="G293" s="362"/>
      <c r="H293" s="257"/>
      <c r="I293" s="257"/>
      <c r="J293" s="258">
        <f t="shared" si="8"/>
        <v>0</v>
      </c>
      <c r="K293" s="259"/>
      <c r="L293" s="134"/>
    </row>
    <row r="294" spans="1:12" s="136" customFormat="1" x14ac:dyDescent="0.25">
      <c r="A294" s="134"/>
      <c r="B294" s="253">
        <f t="shared" si="9"/>
        <v>170</v>
      </c>
      <c r="C294" s="359"/>
      <c r="D294" s="360"/>
      <c r="E294" s="360"/>
      <c r="F294" s="361"/>
      <c r="G294" s="362"/>
      <c r="H294" s="257"/>
      <c r="I294" s="257"/>
      <c r="J294" s="258">
        <f t="shared" si="8"/>
        <v>0</v>
      </c>
      <c r="K294" s="259"/>
      <c r="L294" s="134"/>
    </row>
    <row r="295" spans="1:12" s="136" customFormat="1" x14ac:dyDescent="0.25">
      <c r="A295" s="134"/>
      <c r="B295" s="253">
        <f t="shared" si="9"/>
        <v>171</v>
      </c>
      <c r="C295" s="359"/>
      <c r="D295" s="360"/>
      <c r="E295" s="360"/>
      <c r="F295" s="361"/>
      <c r="G295" s="362"/>
      <c r="H295" s="257"/>
      <c r="I295" s="257"/>
      <c r="J295" s="258">
        <f t="shared" si="8"/>
        <v>0</v>
      </c>
      <c r="K295" s="259"/>
      <c r="L295" s="134"/>
    </row>
    <row r="296" spans="1:12" s="136" customFormat="1" x14ac:dyDescent="0.25">
      <c r="A296" s="134"/>
      <c r="B296" s="253">
        <f t="shared" si="9"/>
        <v>172</v>
      </c>
      <c r="C296" s="359"/>
      <c r="D296" s="360"/>
      <c r="E296" s="360"/>
      <c r="F296" s="361"/>
      <c r="G296" s="362"/>
      <c r="H296" s="257"/>
      <c r="I296" s="257"/>
      <c r="J296" s="258">
        <f t="shared" si="8"/>
        <v>0</v>
      </c>
      <c r="K296" s="259"/>
      <c r="L296" s="134"/>
    </row>
    <row r="297" spans="1:12" s="136" customFormat="1" x14ac:dyDescent="0.25">
      <c r="A297" s="134"/>
      <c r="B297" s="253">
        <f t="shared" si="9"/>
        <v>173</v>
      </c>
      <c r="C297" s="359"/>
      <c r="D297" s="360"/>
      <c r="E297" s="360"/>
      <c r="F297" s="361"/>
      <c r="G297" s="362"/>
      <c r="H297" s="257"/>
      <c r="I297" s="257"/>
      <c r="J297" s="258">
        <f t="shared" si="8"/>
        <v>0</v>
      </c>
      <c r="K297" s="259"/>
      <c r="L297" s="134"/>
    </row>
    <row r="298" spans="1:12" s="136" customFormat="1" x14ac:dyDescent="0.25">
      <c r="A298" s="134"/>
      <c r="B298" s="253">
        <f t="shared" si="9"/>
        <v>174</v>
      </c>
      <c r="C298" s="359"/>
      <c r="D298" s="360"/>
      <c r="E298" s="360"/>
      <c r="F298" s="361"/>
      <c r="G298" s="362"/>
      <c r="H298" s="257"/>
      <c r="I298" s="257"/>
      <c r="J298" s="258">
        <f t="shared" si="8"/>
        <v>0</v>
      </c>
      <c r="K298" s="259"/>
      <c r="L298" s="134"/>
    </row>
    <row r="299" spans="1:12" s="136" customFormat="1" x14ac:dyDescent="0.25">
      <c r="A299" s="134"/>
      <c r="B299" s="253">
        <f t="shared" si="9"/>
        <v>175</v>
      </c>
      <c r="C299" s="359"/>
      <c r="D299" s="360"/>
      <c r="E299" s="360"/>
      <c r="F299" s="361"/>
      <c r="G299" s="362"/>
      <c r="H299" s="257"/>
      <c r="I299" s="257"/>
      <c r="J299" s="258">
        <f t="shared" si="8"/>
        <v>0</v>
      </c>
      <c r="K299" s="259"/>
      <c r="L299" s="134"/>
    </row>
    <row r="300" spans="1:12" s="136" customFormat="1" x14ac:dyDescent="0.25">
      <c r="A300" s="134"/>
      <c r="B300" s="253">
        <f t="shared" si="9"/>
        <v>176</v>
      </c>
      <c r="C300" s="359"/>
      <c r="D300" s="360"/>
      <c r="E300" s="360"/>
      <c r="F300" s="361"/>
      <c r="G300" s="362"/>
      <c r="H300" s="257"/>
      <c r="I300" s="257"/>
      <c r="J300" s="258">
        <f t="shared" si="8"/>
        <v>0</v>
      </c>
      <c r="K300" s="259"/>
      <c r="L300" s="134"/>
    </row>
    <row r="301" spans="1:12" s="136" customFormat="1" x14ac:dyDescent="0.25">
      <c r="A301" s="134"/>
      <c r="B301" s="253">
        <f t="shared" si="9"/>
        <v>177</v>
      </c>
      <c r="C301" s="359"/>
      <c r="D301" s="360"/>
      <c r="E301" s="360"/>
      <c r="F301" s="361"/>
      <c r="G301" s="362"/>
      <c r="H301" s="257"/>
      <c r="I301" s="257"/>
      <c r="J301" s="258">
        <f t="shared" si="8"/>
        <v>0</v>
      </c>
      <c r="K301" s="259"/>
      <c r="L301" s="134"/>
    </row>
    <row r="302" spans="1:12" s="136" customFormat="1" x14ac:dyDescent="0.25">
      <c r="A302" s="134"/>
      <c r="B302" s="253">
        <f t="shared" si="9"/>
        <v>178</v>
      </c>
      <c r="C302" s="359"/>
      <c r="D302" s="360"/>
      <c r="E302" s="360"/>
      <c r="F302" s="361"/>
      <c r="G302" s="362"/>
      <c r="H302" s="257"/>
      <c r="I302" s="257"/>
      <c r="J302" s="258">
        <f t="shared" si="8"/>
        <v>0</v>
      </c>
      <c r="K302" s="259"/>
      <c r="L302" s="134"/>
    </row>
    <row r="303" spans="1:12" s="136" customFormat="1" x14ac:dyDescent="0.25">
      <c r="A303" s="134"/>
      <c r="B303" s="253">
        <f t="shared" si="9"/>
        <v>179</v>
      </c>
      <c r="C303" s="359"/>
      <c r="D303" s="360"/>
      <c r="E303" s="360"/>
      <c r="F303" s="361"/>
      <c r="G303" s="362"/>
      <c r="H303" s="257"/>
      <c r="I303" s="257"/>
      <c r="J303" s="258">
        <f t="shared" si="8"/>
        <v>0</v>
      </c>
      <c r="K303" s="259"/>
      <c r="L303" s="134"/>
    </row>
    <row r="304" spans="1:12" s="136" customFormat="1" x14ac:dyDescent="0.25">
      <c r="A304" s="134"/>
      <c r="B304" s="253">
        <f t="shared" si="9"/>
        <v>180</v>
      </c>
      <c r="C304" s="359"/>
      <c r="D304" s="360"/>
      <c r="E304" s="360"/>
      <c r="F304" s="361"/>
      <c r="G304" s="362"/>
      <c r="H304" s="257"/>
      <c r="I304" s="257"/>
      <c r="J304" s="258">
        <f t="shared" si="8"/>
        <v>0</v>
      </c>
      <c r="K304" s="259"/>
      <c r="L304" s="134"/>
    </row>
    <row r="305" spans="1:12" s="136" customFormat="1" x14ac:dyDescent="0.25">
      <c r="A305" s="134"/>
      <c r="B305" s="253">
        <f t="shared" si="9"/>
        <v>181</v>
      </c>
      <c r="C305" s="359"/>
      <c r="D305" s="360"/>
      <c r="E305" s="360"/>
      <c r="F305" s="361"/>
      <c r="G305" s="362"/>
      <c r="H305" s="257"/>
      <c r="I305" s="257"/>
      <c r="J305" s="258">
        <f t="shared" si="8"/>
        <v>0</v>
      </c>
      <c r="K305" s="259"/>
      <c r="L305" s="134"/>
    </row>
    <row r="306" spans="1:12" s="136" customFormat="1" x14ac:dyDescent="0.25">
      <c r="A306" s="134"/>
      <c r="B306" s="253">
        <f t="shared" si="9"/>
        <v>182</v>
      </c>
      <c r="C306" s="359"/>
      <c r="D306" s="360"/>
      <c r="E306" s="360"/>
      <c r="F306" s="361"/>
      <c r="G306" s="362"/>
      <c r="H306" s="257"/>
      <c r="I306" s="257"/>
      <c r="J306" s="258">
        <f t="shared" ref="J306:J369" si="10">SUM(H306:I306)</f>
        <v>0</v>
      </c>
      <c r="K306" s="259"/>
      <c r="L306" s="134"/>
    </row>
    <row r="307" spans="1:12" s="136" customFormat="1" x14ac:dyDescent="0.25">
      <c r="A307" s="134"/>
      <c r="B307" s="253">
        <f t="shared" si="9"/>
        <v>183</v>
      </c>
      <c r="C307" s="359"/>
      <c r="D307" s="360"/>
      <c r="E307" s="360"/>
      <c r="F307" s="361"/>
      <c r="G307" s="362"/>
      <c r="H307" s="257"/>
      <c r="I307" s="257"/>
      <c r="J307" s="258">
        <f t="shared" si="10"/>
        <v>0</v>
      </c>
      <c r="K307" s="259"/>
      <c r="L307" s="134"/>
    </row>
    <row r="308" spans="1:12" s="136" customFormat="1" x14ac:dyDescent="0.25">
      <c r="A308" s="134"/>
      <c r="B308" s="253">
        <f t="shared" si="9"/>
        <v>184</v>
      </c>
      <c r="C308" s="359"/>
      <c r="D308" s="360"/>
      <c r="E308" s="360"/>
      <c r="F308" s="361"/>
      <c r="G308" s="362"/>
      <c r="H308" s="257"/>
      <c r="I308" s="257"/>
      <c r="J308" s="258">
        <f t="shared" si="10"/>
        <v>0</v>
      </c>
      <c r="K308" s="259"/>
      <c r="L308" s="134"/>
    </row>
    <row r="309" spans="1:12" s="136" customFormat="1" x14ac:dyDescent="0.25">
      <c r="A309" s="134"/>
      <c r="B309" s="253">
        <f t="shared" si="9"/>
        <v>185</v>
      </c>
      <c r="C309" s="359"/>
      <c r="D309" s="360"/>
      <c r="E309" s="360"/>
      <c r="F309" s="361"/>
      <c r="G309" s="362"/>
      <c r="H309" s="257"/>
      <c r="I309" s="257"/>
      <c r="J309" s="258">
        <f t="shared" si="10"/>
        <v>0</v>
      </c>
      <c r="K309" s="259"/>
      <c r="L309" s="134"/>
    </row>
    <row r="310" spans="1:12" s="136" customFormat="1" x14ac:dyDescent="0.25">
      <c r="A310" s="134"/>
      <c r="B310" s="253">
        <f t="shared" si="9"/>
        <v>186</v>
      </c>
      <c r="C310" s="359"/>
      <c r="D310" s="360"/>
      <c r="E310" s="360"/>
      <c r="F310" s="361"/>
      <c r="G310" s="362"/>
      <c r="H310" s="257"/>
      <c r="I310" s="257"/>
      <c r="J310" s="258">
        <f t="shared" si="10"/>
        <v>0</v>
      </c>
      <c r="K310" s="259"/>
      <c r="L310" s="134"/>
    </row>
    <row r="311" spans="1:12" s="136" customFormat="1" x14ac:dyDescent="0.25">
      <c r="A311" s="134"/>
      <c r="B311" s="253">
        <f t="shared" si="9"/>
        <v>187</v>
      </c>
      <c r="C311" s="359"/>
      <c r="D311" s="360"/>
      <c r="E311" s="360"/>
      <c r="F311" s="361"/>
      <c r="G311" s="362"/>
      <c r="H311" s="257"/>
      <c r="I311" s="257"/>
      <c r="J311" s="258">
        <f t="shared" si="10"/>
        <v>0</v>
      </c>
      <c r="K311" s="259"/>
      <c r="L311" s="134"/>
    </row>
    <row r="312" spans="1:12" s="136" customFormat="1" x14ac:dyDescent="0.25">
      <c r="A312" s="134"/>
      <c r="B312" s="253">
        <f t="shared" si="9"/>
        <v>188</v>
      </c>
      <c r="C312" s="359"/>
      <c r="D312" s="360"/>
      <c r="E312" s="360"/>
      <c r="F312" s="361"/>
      <c r="G312" s="362"/>
      <c r="H312" s="257"/>
      <c r="I312" s="257"/>
      <c r="J312" s="258">
        <f t="shared" si="10"/>
        <v>0</v>
      </c>
      <c r="K312" s="259"/>
      <c r="L312" s="134"/>
    </row>
    <row r="313" spans="1:12" s="136" customFormat="1" x14ac:dyDescent="0.25">
      <c r="A313" s="134"/>
      <c r="B313" s="253">
        <f t="shared" si="9"/>
        <v>189</v>
      </c>
      <c r="C313" s="359"/>
      <c r="D313" s="360"/>
      <c r="E313" s="360"/>
      <c r="F313" s="361"/>
      <c r="G313" s="362"/>
      <c r="H313" s="257"/>
      <c r="I313" s="257"/>
      <c r="J313" s="258">
        <f t="shared" si="10"/>
        <v>0</v>
      </c>
      <c r="K313" s="259"/>
      <c r="L313" s="134"/>
    </row>
    <row r="314" spans="1:12" s="136" customFormat="1" x14ac:dyDescent="0.25">
      <c r="A314" s="134"/>
      <c r="B314" s="253">
        <f t="shared" si="9"/>
        <v>190</v>
      </c>
      <c r="C314" s="359"/>
      <c r="D314" s="360"/>
      <c r="E314" s="360"/>
      <c r="F314" s="361"/>
      <c r="G314" s="362"/>
      <c r="H314" s="257"/>
      <c r="I314" s="257"/>
      <c r="J314" s="258">
        <f t="shared" si="10"/>
        <v>0</v>
      </c>
      <c r="K314" s="259"/>
      <c r="L314" s="134"/>
    </row>
    <row r="315" spans="1:12" s="136" customFormat="1" x14ac:dyDescent="0.25">
      <c r="A315" s="134"/>
      <c r="B315" s="253">
        <f t="shared" si="9"/>
        <v>191</v>
      </c>
      <c r="C315" s="359"/>
      <c r="D315" s="360"/>
      <c r="E315" s="360"/>
      <c r="F315" s="361"/>
      <c r="G315" s="362"/>
      <c r="H315" s="257"/>
      <c r="I315" s="257"/>
      <c r="J315" s="258">
        <f t="shared" si="10"/>
        <v>0</v>
      </c>
      <c r="K315" s="259"/>
      <c r="L315" s="134"/>
    </row>
    <row r="316" spans="1:12" s="136" customFormat="1" x14ac:dyDescent="0.25">
      <c r="A316" s="134"/>
      <c r="B316" s="253">
        <f t="shared" si="9"/>
        <v>192</v>
      </c>
      <c r="C316" s="359"/>
      <c r="D316" s="360"/>
      <c r="E316" s="360"/>
      <c r="F316" s="361"/>
      <c r="G316" s="362"/>
      <c r="H316" s="257"/>
      <c r="I316" s="257"/>
      <c r="J316" s="258">
        <f t="shared" si="10"/>
        <v>0</v>
      </c>
      <c r="K316" s="259"/>
      <c r="L316" s="134"/>
    </row>
    <row r="317" spans="1:12" s="136" customFormat="1" x14ac:dyDescent="0.25">
      <c r="A317" s="134"/>
      <c r="B317" s="253">
        <f t="shared" si="9"/>
        <v>193</v>
      </c>
      <c r="C317" s="359"/>
      <c r="D317" s="360"/>
      <c r="E317" s="360"/>
      <c r="F317" s="361"/>
      <c r="G317" s="362"/>
      <c r="H317" s="257"/>
      <c r="I317" s="257"/>
      <c r="J317" s="258">
        <f t="shared" si="10"/>
        <v>0</v>
      </c>
      <c r="K317" s="259"/>
      <c r="L317" s="134"/>
    </row>
    <row r="318" spans="1:12" s="136" customFormat="1" x14ac:dyDescent="0.25">
      <c r="A318" s="134"/>
      <c r="B318" s="253">
        <f t="shared" si="9"/>
        <v>194</v>
      </c>
      <c r="C318" s="359"/>
      <c r="D318" s="360"/>
      <c r="E318" s="360"/>
      <c r="F318" s="361"/>
      <c r="G318" s="362"/>
      <c r="H318" s="257"/>
      <c r="I318" s="257"/>
      <c r="J318" s="258">
        <f t="shared" si="10"/>
        <v>0</v>
      </c>
      <c r="K318" s="259"/>
      <c r="L318" s="134"/>
    </row>
    <row r="319" spans="1:12" s="136" customFormat="1" x14ac:dyDescent="0.25">
      <c r="A319" s="134"/>
      <c r="B319" s="253">
        <f t="shared" si="9"/>
        <v>195</v>
      </c>
      <c r="C319" s="359"/>
      <c r="D319" s="360"/>
      <c r="E319" s="360"/>
      <c r="F319" s="361"/>
      <c r="G319" s="362"/>
      <c r="H319" s="257"/>
      <c r="I319" s="257"/>
      <c r="J319" s="258">
        <f t="shared" si="10"/>
        <v>0</v>
      </c>
      <c r="K319" s="259"/>
      <c r="L319" s="134"/>
    </row>
    <row r="320" spans="1:12" s="136" customFormat="1" x14ac:dyDescent="0.25">
      <c r="A320" s="134"/>
      <c r="B320" s="253">
        <f t="shared" si="9"/>
        <v>196</v>
      </c>
      <c r="C320" s="359"/>
      <c r="D320" s="360"/>
      <c r="E320" s="360"/>
      <c r="F320" s="361"/>
      <c r="G320" s="362"/>
      <c r="H320" s="257"/>
      <c r="I320" s="257"/>
      <c r="J320" s="258">
        <f t="shared" si="10"/>
        <v>0</v>
      </c>
      <c r="K320" s="259"/>
      <c r="L320" s="134"/>
    </row>
    <row r="321" spans="1:12" s="136" customFormat="1" x14ac:dyDescent="0.25">
      <c r="A321" s="134"/>
      <c r="B321" s="253">
        <f t="shared" si="9"/>
        <v>197</v>
      </c>
      <c r="C321" s="359"/>
      <c r="D321" s="360"/>
      <c r="E321" s="360"/>
      <c r="F321" s="361"/>
      <c r="G321" s="362"/>
      <c r="H321" s="257"/>
      <c r="I321" s="257"/>
      <c r="J321" s="258">
        <f t="shared" si="10"/>
        <v>0</v>
      </c>
      <c r="K321" s="259"/>
      <c r="L321" s="134"/>
    </row>
    <row r="322" spans="1:12" s="136" customFormat="1" x14ac:dyDescent="0.25">
      <c r="A322" s="134"/>
      <c r="B322" s="253">
        <f t="shared" si="9"/>
        <v>198</v>
      </c>
      <c r="C322" s="359"/>
      <c r="D322" s="360"/>
      <c r="E322" s="360"/>
      <c r="F322" s="361"/>
      <c r="G322" s="362"/>
      <c r="H322" s="257"/>
      <c r="I322" s="257"/>
      <c r="J322" s="258">
        <f t="shared" si="10"/>
        <v>0</v>
      </c>
      <c r="K322" s="259"/>
      <c r="L322" s="134"/>
    </row>
    <row r="323" spans="1:12" s="136" customFormat="1" x14ac:dyDescent="0.25">
      <c r="A323" s="134"/>
      <c r="B323" s="253">
        <f t="shared" si="9"/>
        <v>199</v>
      </c>
      <c r="C323" s="359"/>
      <c r="D323" s="360"/>
      <c r="E323" s="360"/>
      <c r="F323" s="361"/>
      <c r="G323" s="362"/>
      <c r="H323" s="257"/>
      <c r="I323" s="257"/>
      <c r="J323" s="258">
        <f t="shared" si="10"/>
        <v>0</v>
      </c>
      <c r="K323" s="259"/>
      <c r="L323" s="134"/>
    </row>
    <row r="324" spans="1:12" s="136" customFormat="1" x14ac:dyDescent="0.25">
      <c r="A324" s="134"/>
      <c r="B324" s="253">
        <f t="shared" si="9"/>
        <v>200</v>
      </c>
      <c r="C324" s="359"/>
      <c r="D324" s="360"/>
      <c r="E324" s="360"/>
      <c r="F324" s="361"/>
      <c r="G324" s="362"/>
      <c r="H324" s="257"/>
      <c r="I324" s="257"/>
      <c r="J324" s="258">
        <f t="shared" si="10"/>
        <v>0</v>
      </c>
      <c r="K324" s="259"/>
      <c r="L324" s="134"/>
    </row>
    <row r="325" spans="1:12" s="136" customFormat="1" x14ac:dyDescent="0.25">
      <c r="A325" s="134"/>
      <c r="B325" s="253">
        <f t="shared" si="9"/>
        <v>201</v>
      </c>
      <c r="C325" s="359"/>
      <c r="D325" s="360"/>
      <c r="E325" s="360"/>
      <c r="F325" s="361"/>
      <c r="G325" s="362"/>
      <c r="H325" s="257"/>
      <c r="I325" s="257"/>
      <c r="J325" s="258">
        <f t="shared" si="10"/>
        <v>0</v>
      </c>
      <c r="K325" s="259"/>
      <c r="L325" s="134"/>
    </row>
    <row r="326" spans="1:12" s="136" customFormat="1" x14ac:dyDescent="0.25">
      <c r="A326" s="134"/>
      <c r="B326" s="253">
        <f t="shared" si="9"/>
        <v>202</v>
      </c>
      <c r="C326" s="359"/>
      <c r="D326" s="360"/>
      <c r="E326" s="360"/>
      <c r="F326" s="361"/>
      <c r="G326" s="362"/>
      <c r="H326" s="257"/>
      <c r="I326" s="257"/>
      <c r="J326" s="258">
        <f t="shared" si="10"/>
        <v>0</v>
      </c>
      <c r="K326" s="259"/>
      <c r="L326" s="134"/>
    </row>
    <row r="327" spans="1:12" s="136" customFormat="1" x14ac:dyDescent="0.25">
      <c r="A327" s="134"/>
      <c r="B327" s="253">
        <f t="shared" si="9"/>
        <v>203</v>
      </c>
      <c r="C327" s="359"/>
      <c r="D327" s="360"/>
      <c r="E327" s="360"/>
      <c r="F327" s="361"/>
      <c r="G327" s="362"/>
      <c r="H327" s="257"/>
      <c r="I327" s="257"/>
      <c r="J327" s="258">
        <f t="shared" si="10"/>
        <v>0</v>
      </c>
      <c r="K327" s="259"/>
      <c r="L327" s="134"/>
    </row>
    <row r="328" spans="1:12" s="136" customFormat="1" x14ac:dyDescent="0.25">
      <c r="A328" s="134"/>
      <c r="B328" s="253">
        <f t="shared" si="9"/>
        <v>204</v>
      </c>
      <c r="C328" s="359"/>
      <c r="D328" s="360"/>
      <c r="E328" s="360"/>
      <c r="F328" s="361"/>
      <c r="G328" s="362"/>
      <c r="H328" s="257"/>
      <c r="I328" s="257"/>
      <c r="J328" s="258">
        <f t="shared" si="10"/>
        <v>0</v>
      </c>
      <c r="K328" s="259"/>
      <c r="L328" s="134"/>
    </row>
    <row r="329" spans="1:12" s="136" customFormat="1" x14ac:dyDescent="0.25">
      <c r="A329" s="134"/>
      <c r="B329" s="253">
        <f t="shared" si="9"/>
        <v>205</v>
      </c>
      <c r="C329" s="359"/>
      <c r="D329" s="360"/>
      <c r="E329" s="360"/>
      <c r="F329" s="361"/>
      <c r="G329" s="362"/>
      <c r="H329" s="257"/>
      <c r="I329" s="257"/>
      <c r="J329" s="258">
        <f t="shared" si="10"/>
        <v>0</v>
      </c>
      <c r="K329" s="259"/>
      <c r="L329" s="134"/>
    </row>
    <row r="330" spans="1:12" s="136" customFormat="1" x14ac:dyDescent="0.25">
      <c r="A330" s="134"/>
      <c r="B330" s="253">
        <f t="shared" si="9"/>
        <v>206</v>
      </c>
      <c r="C330" s="359"/>
      <c r="D330" s="360"/>
      <c r="E330" s="360"/>
      <c r="F330" s="361"/>
      <c r="G330" s="362"/>
      <c r="H330" s="257"/>
      <c r="I330" s="257"/>
      <c r="J330" s="258">
        <f t="shared" si="10"/>
        <v>0</v>
      </c>
      <c r="K330" s="259"/>
      <c r="L330" s="134"/>
    </row>
    <row r="331" spans="1:12" s="136" customFormat="1" x14ac:dyDescent="0.25">
      <c r="A331" s="134"/>
      <c r="B331" s="253">
        <f t="shared" si="9"/>
        <v>207</v>
      </c>
      <c r="C331" s="359"/>
      <c r="D331" s="360"/>
      <c r="E331" s="360"/>
      <c r="F331" s="361"/>
      <c r="G331" s="362"/>
      <c r="H331" s="257"/>
      <c r="I331" s="257"/>
      <c r="J331" s="258">
        <f t="shared" si="10"/>
        <v>0</v>
      </c>
      <c r="K331" s="259"/>
      <c r="L331" s="134"/>
    </row>
    <row r="332" spans="1:12" s="136" customFormat="1" x14ac:dyDescent="0.25">
      <c r="A332" s="134"/>
      <c r="B332" s="253">
        <f t="shared" si="9"/>
        <v>208</v>
      </c>
      <c r="C332" s="359"/>
      <c r="D332" s="360"/>
      <c r="E332" s="360"/>
      <c r="F332" s="361"/>
      <c r="G332" s="362"/>
      <c r="H332" s="257"/>
      <c r="I332" s="257"/>
      <c r="J332" s="258">
        <f t="shared" si="10"/>
        <v>0</v>
      </c>
      <c r="K332" s="259"/>
      <c r="L332" s="134"/>
    </row>
    <row r="333" spans="1:12" s="136" customFormat="1" x14ac:dyDescent="0.25">
      <c r="A333" s="134"/>
      <c r="B333" s="253">
        <f t="shared" si="9"/>
        <v>209</v>
      </c>
      <c r="C333" s="359"/>
      <c r="D333" s="360"/>
      <c r="E333" s="360"/>
      <c r="F333" s="361"/>
      <c r="G333" s="362"/>
      <c r="H333" s="257"/>
      <c r="I333" s="257"/>
      <c r="J333" s="258">
        <f t="shared" si="10"/>
        <v>0</v>
      </c>
      <c r="K333" s="259"/>
      <c r="L333" s="134"/>
    </row>
    <row r="334" spans="1:12" s="136" customFormat="1" x14ac:dyDescent="0.25">
      <c r="A334" s="134"/>
      <c r="B334" s="253">
        <f t="shared" si="9"/>
        <v>210</v>
      </c>
      <c r="C334" s="359"/>
      <c r="D334" s="360"/>
      <c r="E334" s="360"/>
      <c r="F334" s="361"/>
      <c r="G334" s="362"/>
      <c r="H334" s="257"/>
      <c r="I334" s="257"/>
      <c r="J334" s="258">
        <f t="shared" si="10"/>
        <v>0</v>
      </c>
      <c r="K334" s="259"/>
      <c r="L334" s="134"/>
    </row>
    <row r="335" spans="1:12" s="136" customFormat="1" x14ac:dyDescent="0.25">
      <c r="A335" s="134"/>
      <c r="B335" s="253">
        <f t="shared" si="9"/>
        <v>211</v>
      </c>
      <c r="C335" s="359"/>
      <c r="D335" s="360"/>
      <c r="E335" s="360"/>
      <c r="F335" s="361"/>
      <c r="G335" s="362"/>
      <c r="H335" s="257"/>
      <c r="I335" s="257"/>
      <c r="J335" s="258">
        <f t="shared" si="10"/>
        <v>0</v>
      </c>
      <c r="K335" s="259"/>
      <c r="L335" s="134"/>
    </row>
    <row r="336" spans="1:12" s="136" customFormat="1" x14ac:dyDescent="0.25">
      <c r="A336" s="134"/>
      <c r="B336" s="253">
        <f t="shared" si="9"/>
        <v>212</v>
      </c>
      <c r="C336" s="359"/>
      <c r="D336" s="360"/>
      <c r="E336" s="360"/>
      <c r="F336" s="361"/>
      <c r="G336" s="362"/>
      <c r="H336" s="257"/>
      <c r="I336" s="257"/>
      <c r="J336" s="258">
        <f t="shared" si="10"/>
        <v>0</v>
      </c>
      <c r="K336" s="259"/>
      <c r="L336" s="134"/>
    </row>
    <row r="337" spans="1:12" s="136" customFormat="1" x14ac:dyDescent="0.25">
      <c r="A337" s="134"/>
      <c r="B337" s="253">
        <f t="shared" si="9"/>
        <v>213</v>
      </c>
      <c r="C337" s="359"/>
      <c r="D337" s="360"/>
      <c r="E337" s="360"/>
      <c r="F337" s="361"/>
      <c r="G337" s="362"/>
      <c r="H337" s="257"/>
      <c r="I337" s="257"/>
      <c r="J337" s="258">
        <f t="shared" si="10"/>
        <v>0</v>
      </c>
      <c r="K337" s="259"/>
      <c r="L337" s="134"/>
    </row>
    <row r="338" spans="1:12" s="136" customFormat="1" x14ac:dyDescent="0.25">
      <c r="A338" s="134"/>
      <c r="B338" s="253">
        <f t="shared" si="9"/>
        <v>214</v>
      </c>
      <c r="C338" s="359"/>
      <c r="D338" s="360"/>
      <c r="E338" s="360"/>
      <c r="F338" s="361"/>
      <c r="G338" s="362"/>
      <c r="H338" s="257"/>
      <c r="I338" s="257"/>
      <c r="J338" s="258">
        <f t="shared" si="10"/>
        <v>0</v>
      </c>
      <c r="K338" s="259"/>
      <c r="L338" s="134"/>
    </row>
    <row r="339" spans="1:12" s="136" customFormat="1" x14ac:dyDescent="0.25">
      <c r="A339" s="134"/>
      <c r="B339" s="253">
        <f t="shared" si="9"/>
        <v>215</v>
      </c>
      <c r="C339" s="359"/>
      <c r="D339" s="360"/>
      <c r="E339" s="360"/>
      <c r="F339" s="361"/>
      <c r="G339" s="362"/>
      <c r="H339" s="257"/>
      <c r="I339" s="257"/>
      <c r="J339" s="258">
        <f t="shared" si="10"/>
        <v>0</v>
      </c>
      <c r="K339" s="259"/>
      <c r="L339" s="134"/>
    </row>
    <row r="340" spans="1:12" s="136" customFormat="1" x14ac:dyDescent="0.25">
      <c r="A340" s="134"/>
      <c r="B340" s="253">
        <f t="shared" si="9"/>
        <v>216</v>
      </c>
      <c r="C340" s="359"/>
      <c r="D340" s="360"/>
      <c r="E340" s="360"/>
      <c r="F340" s="361"/>
      <c r="G340" s="362"/>
      <c r="H340" s="257"/>
      <c r="I340" s="257"/>
      <c r="J340" s="258">
        <f t="shared" si="10"/>
        <v>0</v>
      </c>
      <c r="K340" s="259"/>
      <c r="L340" s="134"/>
    </row>
    <row r="341" spans="1:12" s="136" customFormat="1" x14ac:dyDescent="0.25">
      <c r="A341" s="134"/>
      <c r="B341" s="253">
        <f t="shared" si="9"/>
        <v>217</v>
      </c>
      <c r="C341" s="359"/>
      <c r="D341" s="360"/>
      <c r="E341" s="360"/>
      <c r="F341" s="361"/>
      <c r="G341" s="362"/>
      <c r="H341" s="257"/>
      <c r="I341" s="257"/>
      <c r="J341" s="258">
        <f t="shared" si="10"/>
        <v>0</v>
      </c>
      <c r="K341" s="259"/>
      <c r="L341" s="134"/>
    </row>
    <row r="342" spans="1:12" s="136" customFormat="1" x14ac:dyDescent="0.25">
      <c r="A342" s="134"/>
      <c r="B342" s="253">
        <f t="shared" ref="B342:B405" si="11">B341+1</f>
        <v>218</v>
      </c>
      <c r="C342" s="359"/>
      <c r="D342" s="360"/>
      <c r="E342" s="360"/>
      <c r="F342" s="361"/>
      <c r="G342" s="362"/>
      <c r="H342" s="257"/>
      <c r="I342" s="257"/>
      <c r="J342" s="258">
        <f t="shared" si="10"/>
        <v>0</v>
      </c>
      <c r="K342" s="259"/>
      <c r="L342" s="134"/>
    </row>
    <row r="343" spans="1:12" s="136" customFormat="1" x14ac:dyDescent="0.25">
      <c r="A343" s="134"/>
      <c r="B343" s="253">
        <f t="shared" si="11"/>
        <v>219</v>
      </c>
      <c r="C343" s="359"/>
      <c r="D343" s="360"/>
      <c r="E343" s="360"/>
      <c r="F343" s="361"/>
      <c r="G343" s="362"/>
      <c r="H343" s="257"/>
      <c r="I343" s="257"/>
      <c r="J343" s="258">
        <f t="shared" si="10"/>
        <v>0</v>
      </c>
      <c r="K343" s="259"/>
      <c r="L343" s="134"/>
    </row>
    <row r="344" spans="1:12" s="136" customFormat="1" x14ac:dyDescent="0.25">
      <c r="A344" s="134"/>
      <c r="B344" s="253">
        <f t="shared" si="11"/>
        <v>220</v>
      </c>
      <c r="C344" s="359"/>
      <c r="D344" s="360"/>
      <c r="E344" s="360"/>
      <c r="F344" s="361"/>
      <c r="G344" s="362"/>
      <c r="H344" s="257"/>
      <c r="I344" s="257"/>
      <c r="J344" s="258">
        <f t="shared" si="10"/>
        <v>0</v>
      </c>
      <c r="K344" s="259"/>
      <c r="L344" s="134"/>
    </row>
    <row r="345" spans="1:12" s="136" customFormat="1" x14ac:dyDescent="0.25">
      <c r="A345" s="134"/>
      <c r="B345" s="253">
        <f t="shared" si="11"/>
        <v>221</v>
      </c>
      <c r="C345" s="359"/>
      <c r="D345" s="360"/>
      <c r="E345" s="360"/>
      <c r="F345" s="361"/>
      <c r="G345" s="362"/>
      <c r="H345" s="257"/>
      <c r="I345" s="257"/>
      <c r="J345" s="258">
        <f t="shared" si="10"/>
        <v>0</v>
      </c>
      <c r="K345" s="259"/>
      <c r="L345" s="134"/>
    </row>
    <row r="346" spans="1:12" s="136" customFormat="1" x14ac:dyDescent="0.25">
      <c r="A346" s="134"/>
      <c r="B346" s="253">
        <f t="shared" si="11"/>
        <v>222</v>
      </c>
      <c r="C346" s="359"/>
      <c r="D346" s="360"/>
      <c r="E346" s="360"/>
      <c r="F346" s="361"/>
      <c r="G346" s="362"/>
      <c r="H346" s="257"/>
      <c r="I346" s="257"/>
      <c r="J346" s="258">
        <f t="shared" si="10"/>
        <v>0</v>
      </c>
      <c r="K346" s="259"/>
      <c r="L346" s="134"/>
    </row>
    <row r="347" spans="1:12" s="136" customFormat="1" x14ac:dyDescent="0.25">
      <c r="A347" s="134"/>
      <c r="B347" s="253">
        <f t="shared" si="11"/>
        <v>223</v>
      </c>
      <c r="C347" s="359"/>
      <c r="D347" s="360"/>
      <c r="E347" s="360"/>
      <c r="F347" s="361"/>
      <c r="G347" s="362"/>
      <c r="H347" s="257"/>
      <c r="I347" s="257"/>
      <c r="J347" s="258">
        <f t="shared" si="10"/>
        <v>0</v>
      </c>
      <c r="K347" s="259"/>
      <c r="L347" s="134"/>
    </row>
    <row r="348" spans="1:12" s="136" customFormat="1" x14ac:dyDescent="0.25">
      <c r="A348" s="134"/>
      <c r="B348" s="253">
        <f t="shared" si="11"/>
        <v>224</v>
      </c>
      <c r="C348" s="359"/>
      <c r="D348" s="360"/>
      <c r="E348" s="360"/>
      <c r="F348" s="361"/>
      <c r="G348" s="362"/>
      <c r="H348" s="257"/>
      <c r="I348" s="257"/>
      <c r="J348" s="258">
        <f t="shared" si="10"/>
        <v>0</v>
      </c>
      <c r="K348" s="259"/>
      <c r="L348" s="134"/>
    </row>
    <row r="349" spans="1:12" s="136" customFormat="1" x14ac:dyDescent="0.25">
      <c r="A349" s="134"/>
      <c r="B349" s="253">
        <f t="shared" si="11"/>
        <v>225</v>
      </c>
      <c r="C349" s="359"/>
      <c r="D349" s="360"/>
      <c r="E349" s="360"/>
      <c r="F349" s="361"/>
      <c r="G349" s="362"/>
      <c r="H349" s="257"/>
      <c r="I349" s="257"/>
      <c r="J349" s="258">
        <f t="shared" si="10"/>
        <v>0</v>
      </c>
      <c r="K349" s="259"/>
      <c r="L349" s="134"/>
    </row>
    <row r="350" spans="1:12" s="136" customFormat="1" x14ac:dyDescent="0.25">
      <c r="A350" s="134"/>
      <c r="B350" s="253">
        <f t="shared" si="11"/>
        <v>226</v>
      </c>
      <c r="C350" s="359"/>
      <c r="D350" s="360"/>
      <c r="E350" s="360"/>
      <c r="F350" s="361"/>
      <c r="G350" s="362"/>
      <c r="H350" s="257"/>
      <c r="I350" s="257"/>
      <c r="J350" s="258">
        <f t="shared" si="10"/>
        <v>0</v>
      </c>
      <c r="K350" s="259"/>
      <c r="L350" s="134"/>
    </row>
    <row r="351" spans="1:12" s="136" customFormat="1" x14ac:dyDescent="0.25">
      <c r="A351" s="134"/>
      <c r="B351" s="253">
        <f t="shared" si="11"/>
        <v>227</v>
      </c>
      <c r="C351" s="359"/>
      <c r="D351" s="360"/>
      <c r="E351" s="360"/>
      <c r="F351" s="361"/>
      <c r="G351" s="362"/>
      <c r="H351" s="257"/>
      <c r="I351" s="257"/>
      <c r="J351" s="258">
        <f t="shared" si="10"/>
        <v>0</v>
      </c>
      <c r="K351" s="259"/>
      <c r="L351" s="134"/>
    </row>
    <row r="352" spans="1:12" s="136" customFormat="1" x14ac:dyDescent="0.25">
      <c r="A352" s="134"/>
      <c r="B352" s="253">
        <f t="shared" si="11"/>
        <v>228</v>
      </c>
      <c r="C352" s="359"/>
      <c r="D352" s="360"/>
      <c r="E352" s="360"/>
      <c r="F352" s="361"/>
      <c r="G352" s="362"/>
      <c r="H352" s="257"/>
      <c r="I352" s="257"/>
      <c r="J352" s="258">
        <f t="shared" si="10"/>
        <v>0</v>
      </c>
      <c r="K352" s="259"/>
      <c r="L352" s="134"/>
    </row>
    <row r="353" spans="1:12" s="136" customFormat="1" x14ac:dyDescent="0.25">
      <c r="A353" s="134"/>
      <c r="B353" s="253">
        <f t="shared" si="11"/>
        <v>229</v>
      </c>
      <c r="C353" s="359"/>
      <c r="D353" s="360"/>
      <c r="E353" s="360"/>
      <c r="F353" s="361"/>
      <c r="G353" s="362"/>
      <c r="H353" s="257"/>
      <c r="I353" s="257"/>
      <c r="J353" s="258">
        <f t="shared" si="10"/>
        <v>0</v>
      </c>
      <c r="K353" s="259"/>
      <c r="L353" s="134"/>
    </row>
    <row r="354" spans="1:12" s="136" customFormat="1" x14ac:dyDescent="0.25">
      <c r="A354" s="134"/>
      <c r="B354" s="253">
        <f t="shared" si="11"/>
        <v>230</v>
      </c>
      <c r="C354" s="359"/>
      <c r="D354" s="360"/>
      <c r="E354" s="360"/>
      <c r="F354" s="361"/>
      <c r="G354" s="362"/>
      <c r="H354" s="257"/>
      <c r="I354" s="257"/>
      <c r="J354" s="258">
        <f t="shared" si="10"/>
        <v>0</v>
      </c>
      <c r="K354" s="259"/>
      <c r="L354" s="134"/>
    </row>
    <row r="355" spans="1:12" s="136" customFormat="1" x14ac:dyDescent="0.25">
      <c r="A355" s="134"/>
      <c r="B355" s="253">
        <f t="shared" si="11"/>
        <v>231</v>
      </c>
      <c r="C355" s="359"/>
      <c r="D355" s="360"/>
      <c r="E355" s="360"/>
      <c r="F355" s="361"/>
      <c r="G355" s="362"/>
      <c r="H355" s="257"/>
      <c r="I355" s="257"/>
      <c r="J355" s="258">
        <f t="shared" si="10"/>
        <v>0</v>
      </c>
      <c r="K355" s="259"/>
      <c r="L355" s="134"/>
    </row>
    <row r="356" spans="1:12" s="136" customFormat="1" x14ac:dyDescent="0.25">
      <c r="A356" s="134"/>
      <c r="B356" s="253">
        <f t="shared" si="11"/>
        <v>232</v>
      </c>
      <c r="C356" s="359"/>
      <c r="D356" s="360"/>
      <c r="E356" s="360"/>
      <c r="F356" s="361"/>
      <c r="G356" s="362"/>
      <c r="H356" s="257"/>
      <c r="I356" s="257"/>
      <c r="J356" s="258">
        <f t="shared" si="10"/>
        <v>0</v>
      </c>
      <c r="K356" s="259"/>
      <c r="L356" s="134"/>
    </row>
    <row r="357" spans="1:12" s="136" customFormat="1" x14ac:dyDescent="0.25">
      <c r="A357" s="134"/>
      <c r="B357" s="253">
        <f t="shared" si="11"/>
        <v>233</v>
      </c>
      <c r="C357" s="359"/>
      <c r="D357" s="360"/>
      <c r="E357" s="360"/>
      <c r="F357" s="361"/>
      <c r="G357" s="362"/>
      <c r="H357" s="257"/>
      <c r="I357" s="257"/>
      <c r="J357" s="258">
        <f t="shared" si="10"/>
        <v>0</v>
      </c>
      <c r="K357" s="259"/>
      <c r="L357" s="134"/>
    </row>
    <row r="358" spans="1:12" s="136" customFormat="1" x14ac:dyDescent="0.25">
      <c r="A358" s="134"/>
      <c r="B358" s="253">
        <f t="shared" si="11"/>
        <v>234</v>
      </c>
      <c r="C358" s="359"/>
      <c r="D358" s="360"/>
      <c r="E358" s="360"/>
      <c r="F358" s="361"/>
      <c r="G358" s="362"/>
      <c r="H358" s="257"/>
      <c r="I358" s="257"/>
      <c r="J358" s="258">
        <f t="shared" si="10"/>
        <v>0</v>
      </c>
      <c r="K358" s="259"/>
      <c r="L358" s="134"/>
    </row>
    <row r="359" spans="1:12" s="136" customFormat="1" x14ac:dyDescent="0.25">
      <c r="A359" s="134"/>
      <c r="B359" s="253">
        <f t="shared" si="11"/>
        <v>235</v>
      </c>
      <c r="C359" s="359"/>
      <c r="D359" s="360"/>
      <c r="E359" s="360"/>
      <c r="F359" s="361"/>
      <c r="G359" s="362"/>
      <c r="H359" s="257"/>
      <c r="I359" s="257"/>
      <c r="J359" s="258">
        <f t="shared" si="10"/>
        <v>0</v>
      </c>
      <c r="K359" s="259"/>
      <c r="L359" s="134"/>
    </row>
    <row r="360" spans="1:12" s="136" customFormat="1" x14ac:dyDescent="0.25">
      <c r="A360" s="134"/>
      <c r="B360" s="253">
        <f t="shared" si="11"/>
        <v>236</v>
      </c>
      <c r="C360" s="359"/>
      <c r="D360" s="360"/>
      <c r="E360" s="360"/>
      <c r="F360" s="361"/>
      <c r="G360" s="362"/>
      <c r="H360" s="257"/>
      <c r="I360" s="257"/>
      <c r="J360" s="258">
        <f t="shared" si="10"/>
        <v>0</v>
      </c>
      <c r="K360" s="259"/>
      <c r="L360" s="134"/>
    </row>
    <row r="361" spans="1:12" s="136" customFormat="1" x14ac:dyDescent="0.25">
      <c r="A361" s="134"/>
      <c r="B361" s="253">
        <f t="shared" si="11"/>
        <v>237</v>
      </c>
      <c r="C361" s="359"/>
      <c r="D361" s="360"/>
      <c r="E361" s="360"/>
      <c r="F361" s="361"/>
      <c r="G361" s="362"/>
      <c r="H361" s="257"/>
      <c r="I361" s="257"/>
      <c r="J361" s="258">
        <f t="shared" si="10"/>
        <v>0</v>
      </c>
      <c r="K361" s="259"/>
      <c r="L361" s="134"/>
    </row>
    <row r="362" spans="1:12" s="136" customFormat="1" x14ac:dyDescent="0.25">
      <c r="A362" s="134"/>
      <c r="B362" s="253">
        <f t="shared" si="11"/>
        <v>238</v>
      </c>
      <c r="C362" s="359"/>
      <c r="D362" s="360"/>
      <c r="E362" s="360"/>
      <c r="F362" s="361"/>
      <c r="G362" s="362"/>
      <c r="H362" s="257"/>
      <c r="I362" s="257"/>
      <c r="J362" s="258">
        <f t="shared" si="10"/>
        <v>0</v>
      </c>
      <c r="K362" s="259"/>
      <c r="L362" s="134"/>
    </row>
    <row r="363" spans="1:12" s="136" customFormat="1" x14ac:dyDescent="0.25">
      <c r="A363" s="134"/>
      <c r="B363" s="253">
        <f t="shared" si="11"/>
        <v>239</v>
      </c>
      <c r="C363" s="359"/>
      <c r="D363" s="360"/>
      <c r="E363" s="360"/>
      <c r="F363" s="361"/>
      <c r="G363" s="362"/>
      <c r="H363" s="257"/>
      <c r="I363" s="257"/>
      <c r="J363" s="258">
        <f t="shared" si="10"/>
        <v>0</v>
      </c>
      <c r="K363" s="259"/>
      <c r="L363" s="134"/>
    </row>
    <row r="364" spans="1:12" s="136" customFormat="1" x14ac:dyDescent="0.25">
      <c r="A364" s="134"/>
      <c r="B364" s="253">
        <f t="shared" si="11"/>
        <v>240</v>
      </c>
      <c r="C364" s="359"/>
      <c r="D364" s="360"/>
      <c r="E364" s="360"/>
      <c r="F364" s="361"/>
      <c r="G364" s="362"/>
      <c r="H364" s="257"/>
      <c r="I364" s="257"/>
      <c r="J364" s="258">
        <f t="shared" si="10"/>
        <v>0</v>
      </c>
      <c r="K364" s="259"/>
      <c r="L364" s="134"/>
    </row>
    <row r="365" spans="1:12" s="136" customFormat="1" x14ac:dyDescent="0.25">
      <c r="A365" s="134"/>
      <c r="B365" s="253">
        <f t="shared" si="11"/>
        <v>241</v>
      </c>
      <c r="C365" s="359"/>
      <c r="D365" s="360"/>
      <c r="E365" s="360"/>
      <c r="F365" s="361"/>
      <c r="G365" s="362"/>
      <c r="H365" s="257"/>
      <c r="I365" s="257"/>
      <c r="J365" s="258">
        <f t="shared" si="10"/>
        <v>0</v>
      </c>
      <c r="K365" s="259"/>
      <c r="L365" s="134"/>
    </row>
    <row r="366" spans="1:12" s="136" customFormat="1" x14ac:dyDescent="0.25">
      <c r="A366" s="134"/>
      <c r="B366" s="253">
        <f t="shared" si="11"/>
        <v>242</v>
      </c>
      <c r="C366" s="359"/>
      <c r="D366" s="360"/>
      <c r="E366" s="360"/>
      <c r="F366" s="361"/>
      <c r="G366" s="362"/>
      <c r="H366" s="257"/>
      <c r="I366" s="257"/>
      <c r="J366" s="258">
        <f t="shared" si="10"/>
        <v>0</v>
      </c>
      <c r="K366" s="259"/>
      <c r="L366" s="134"/>
    </row>
    <row r="367" spans="1:12" s="136" customFormat="1" x14ac:dyDescent="0.25">
      <c r="A367" s="134"/>
      <c r="B367" s="253">
        <f t="shared" si="11"/>
        <v>243</v>
      </c>
      <c r="C367" s="359"/>
      <c r="D367" s="360"/>
      <c r="E367" s="360"/>
      <c r="F367" s="361"/>
      <c r="G367" s="362"/>
      <c r="H367" s="257"/>
      <c r="I367" s="257"/>
      <c r="J367" s="258">
        <f t="shared" si="10"/>
        <v>0</v>
      </c>
      <c r="K367" s="259"/>
      <c r="L367" s="134"/>
    </row>
    <row r="368" spans="1:12" s="136" customFormat="1" x14ac:dyDescent="0.25">
      <c r="A368" s="134"/>
      <c r="B368" s="253">
        <f t="shared" si="11"/>
        <v>244</v>
      </c>
      <c r="C368" s="359"/>
      <c r="D368" s="360"/>
      <c r="E368" s="360"/>
      <c r="F368" s="361"/>
      <c r="G368" s="362"/>
      <c r="H368" s="257"/>
      <c r="I368" s="257"/>
      <c r="J368" s="258">
        <f t="shared" si="10"/>
        <v>0</v>
      </c>
      <c r="K368" s="259"/>
      <c r="L368" s="134"/>
    </row>
    <row r="369" spans="1:12" s="136" customFormat="1" x14ac:dyDescent="0.25">
      <c r="A369" s="134"/>
      <c r="B369" s="253">
        <f t="shared" si="11"/>
        <v>245</v>
      </c>
      <c r="C369" s="359"/>
      <c r="D369" s="360"/>
      <c r="E369" s="360"/>
      <c r="F369" s="361"/>
      <c r="G369" s="362"/>
      <c r="H369" s="257"/>
      <c r="I369" s="257"/>
      <c r="J369" s="258">
        <f t="shared" si="10"/>
        <v>0</v>
      </c>
      <c r="K369" s="259"/>
      <c r="L369" s="134"/>
    </row>
    <row r="370" spans="1:12" s="136" customFormat="1" x14ac:dyDescent="0.25">
      <c r="A370" s="134"/>
      <c r="B370" s="253">
        <f t="shared" si="11"/>
        <v>246</v>
      </c>
      <c r="C370" s="359"/>
      <c r="D370" s="360"/>
      <c r="E370" s="360"/>
      <c r="F370" s="361"/>
      <c r="G370" s="362"/>
      <c r="H370" s="257"/>
      <c r="I370" s="257"/>
      <c r="J370" s="258">
        <f t="shared" ref="J370:J433" si="12">SUM(H370:I370)</f>
        <v>0</v>
      </c>
      <c r="K370" s="259"/>
      <c r="L370" s="134"/>
    </row>
    <row r="371" spans="1:12" s="136" customFormat="1" x14ac:dyDescent="0.25">
      <c r="A371" s="134"/>
      <c r="B371" s="253">
        <f t="shared" si="11"/>
        <v>247</v>
      </c>
      <c r="C371" s="359"/>
      <c r="D371" s="360"/>
      <c r="E371" s="360"/>
      <c r="F371" s="361"/>
      <c r="G371" s="362"/>
      <c r="H371" s="257"/>
      <c r="I371" s="257"/>
      <c r="J371" s="258">
        <f t="shared" si="12"/>
        <v>0</v>
      </c>
      <c r="K371" s="259"/>
      <c r="L371" s="134"/>
    </row>
    <row r="372" spans="1:12" s="136" customFormat="1" x14ac:dyDescent="0.25">
      <c r="A372" s="134"/>
      <c r="B372" s="253">
        <f t="shared" si="11"/>
        <v>248</v>
      </c>
      <c r="C372" s="359"/>
      <c r="D372" s="360"/>
      <c r="E372" s="360"/>
      <c r="F372" s="361"/>
      <c r="G372" s="362"/>
      <c r="H372" s="257"/>
      <c r="I372" s="257"/>
      <c r="J372" s="258">
        <f t="shared" si="12"/>
        <v>0</v>
      </c>
      <c r="K372" s="259"/>
      <c r="L372" s="134"/>
    </row>
    <row r="373" spans="1:12" s="136" customFormat="1" x14ac:dyDescent="0.25">
      <c r="A373" s="134"/>
      <c r="B373" s="253">
        <f t="shared" si="11"/>
        <v>249</v>
      </c>
      <c r="C373" s="359"/>
      <c r="D373" s="360"/>
      <c r="E373" s="360"/>
      <c r="F373" s="361"/>
      <c r="G373" s="362"/>
      <c r="H373" s="257"/>
      <c r="I373" s="257"/>
      <c r="J373" s="258">
        <f t="shared" si="12"/>
        <v>0</v>
      </c>
      <c r="K373" s="259"/>
      <c r="L373" s="134"/>
    </row>
    <row r="374" spans="1:12" s="136" customFormat="1" x14ac:dyDescent="0.25">
      <c r="A374" s="134"/>
      <c r="B374" s="253">
        <f t="shared" si="11"/>
        <v>250</v>
      </c>
      <c r="C374" s="359"/>
      <c r="D374" s="360"/>
      <c r="E374" s="360"/>
      <c r="F374" s="361"/>
      <c r="G374" s="362"/>
      <c r="H374" s="257"/>
      <c r="I374" s="257"/>
      <c r="J374" s="258">
        <f t="shared" si="12"/>
        <v>0</v>
      </c>
      <c r="K374" s="259"/>
      <c r="L374" s="134"/>
    </row>
    <row r="375" spans="1:12" s="136" customFormat="1" x14ac:dyDescent="0.25">
      <c r="A375" s="134"/>
      <c r="B375" s="253">
        <f t="shared" si="11"/>
        <v>251</v>
      </c>
      <c r="C375" s="359"/>
      <c r="D375" s="360"/>
      <c r="E375" s="360"/>
      <c r="F375" s="361"/>
      <c r="G375" s="362"/>
      <c r="H375" s="257"/>
      <c r="I375" s="257"/>
      <c r="J375" s="258">
        <f t="shared" si="12"/>
        <v>0</v>
      </c>
      <c r="K375" s="259"/>
      <c r="L375" s="134"/>
    </row>
    <row r="376" spans="1:12" s="136" customFormat="1" x14ac:dyDescent="0.25">
      <c r="A376" s="134"/>
      <c r="B376" s="253">
        <f t="shared" si="11"/>
        <v>252</v>
      </c>
      <c r="C376" s="359"/>
      <c r="D376" s="360"/>
      <c r="E376" s="360"/>
      <c r="F376" s="361"/>
      <c r="G376" s="362"/>
      <c r="H376" s="257"/>
      <c r="I376" s="257"/>
      <c r="J376" s="258">
        <f t="shared" si="12"/>
        <v>0</v>
      </c>
      <c r="K376" s="259"/>
      <c r="L376" s="134"/>
    </row>
    <row r="377" spans="1:12" s="136" customFormat="1" x14ac:dyDescent="0.25">
      <c r="A377" s="134"/>
      <c r="B377" s="253">
        <f t="shared" si="11"/>
        <v>253</v>
      </c>
      <c r="C377" s="359"/>
      <c r="D377" s="360"/>
      <c r="E377" s="360"/>
      <c r="F377" s="361"/>
      <c r="G377" s="362"/>
      <c r="H377" s="257"/>
      <c r="I377" s="257"/>
      <c r="J377" s="258">
        <f t="shared" si="12"/>
        <v>0</v>
      </c>
      <c r="K377" s="259"/>
      <c r="L377" s="134"/>
    </row>
    <row r="378" spans="1:12" s="136" customFormat="1" x14ac:dyDescent="0.25">
      <c r="A378" s="134"/>
      <c r="B378" s="253">
        <f t="shared" si="11"/>
        <v>254</v>
      </c>
      <c r="C378" s="359"/>
      <c r="D378" s="360"/>
      <c r="E378" s="360"/>
      <c r="F378" s="361"/>
      <c r="G378" s="362"/>
      <c r="H378" s="257"/>
      <c r="I378" s="257"/>
      <c r="J378" s="258">
        <f t="shared" si="12"/>
        <v>0</v>
      </c>
      <c r="K378" s="259"/>
      <c r="L378" s="134"/>
    </row>
    <row r="379" spans="1:12" s="136" customFormat="1" x14ac:dyDescent="0.25">
      <c r="A379" s="134"/>
      <c r="B379" s="253">
        <f t="shared" si="11"/>
        <v>255</v>
      </c>
      <c r="C379" s="359"/>
      <c r="D379" s="360"/>
      <c r="E379" s="360"/>
      <c r="F379" s="361"/>
      <c r="G379" s="362"/>
      <c r="H379" s="257"/>
      <c r="I379" s="257"/>
      <c r="J379" s="258">
        <f t="shared" si="12"/>
        <v>0</v>
      </c>
      <c r="K379" s="259"/>
      <c r="L379" s="134"/>
    </row>
    <row r="380" spans="1:12" s="136" customFormat="1" x14ac:dyDescent="0.25">
      <c r="A380" s="134"/>
      <c r="B380" s="253">
        <f t="shared" si="11"/>
        <v>256</v>
      </c>
      <c r="C380" s="359"/>
      <c r="D380" s="360"/>
      <c r="E380" s="360"/>
      <c r="F380" s="361"/>
      <c r="G380" s="362"/>
      <c r="H380" s="257"/>
      <c r="I380" s="257"/>
      <c r="J380" s="258">
        <f t="shared" si="12"/>
        <v>0</v>
      </c>
      <c r="K380" s="259"/>
      <c r="L380" s="134"/>
    </row>
    <row r="381" spans="1:12" s="136" customFormat="1" x14ac:dyDescent="0.25">
      <c r="A381" s="134"/>
      <c r="B381" s="253">
        <f t="shared" si="11"/>
        <v>257</v>
      </c>
      <c r="C381" s="359"/>
      <c r="D381" s="360"/>
      <c r="E381" s="360"/>
      <c r="F381" s="361"/>
      <c r="G381" s="362"/>
      <c r="H381" s="257"/>
      <c r="I381" s="257"/>
      <c r="J381" s="258">
        <f t="shared" si="12"/>
        <v>0</v>
      </c>
      <c r="K381" s="259"/>
      <c r="L381" s="134"/>
    </row>
    <row r="382" spans="1:12" s="136" customFormat="1" x14ac:dyDescent="0.25">
      <c r="A382" s="134"/>
      <c r="B382" s="253">
        <f t="shared" si="11"/>
        <v>258</v>
      </c>
      <c r="C382" s="359"/>
      <c r="D382" s="360"/>
      <c r="E382" s="360"/>
      <c r="F382" s="361"/>
      <c r="G382" s="362"/>
      <c r="H382" s="257"/>
      <c r="I382" s="257"/>
      <c r="J382" s="258">
        <f t="shared" si="12"/>
        <v>0</v>
      </c>
      <c r="K382" s="259"/>
      <c r="L382" s="134"/>
    </row>
    <row r="383" spans="1:12" s="136" customFormat="1" x14ac:dyDescent="0.25">
      <c r="A383" s="134"/>
      <c r="B383" s="253">
        <f t="shared" si="11"/>
        <v>259</v>
      </c>
      <c r="C383" s="359"/>
      <c r="D383" s="360"/>
      <c r="E383" s="360"/>
      <c r="F383" s="361"/>
      <c r="G383" s="362"/>
      <c r="H383" s="257"/>
      <c r="I383" s="257"/>
      <c r="J383" s="258">
        <f t="shared" si="12"/>
        <v>0</v>
      </c>
      <c r="K383" s="259"/>
      <c r="L383" s="134"/>
    </row>
    <row r="384" spans="1:12" s="136" customFormat="1" x14ac:dyDescent="0.25">
      <c r="A384" s="134"/>
      <c r="B384" s="253">
        <f t="shared" si="11"/>
        <v>260</v>
      </c>
      <c r="C384" s="359"/>
      <c r="D384" s="360"/>
      <c r="E384" s="360"/>
      <c r="F384" s="361"/>
      <c r="G384" s="362"/>
      <c r="H384" s="257"/>
      <c r="I384" s="257"/>
      <c r="J384" s="258">
        <f t="shared" si="12"/>
        <v>0</v>
      </c>
      <c r="K384" s="259"/>
      <c r="L384" s="134"/>
    </row>
    <row r="385" spans="1:12" s="136" customFormat="1" x14ac:dyDescent="0.25">
      <c r="A385" s="134"/>
      <c r="B385" s="253">
        <f t="shared" si="11"/>
        <v>261</v>
      </c>
      <c r="C385" s="359"/>
      <c r="D385" s="360"/>
      <c r="E385" s="360"/>
      <c r="F385" s="361"/>
      <c r="G385" s="362"/>
      <c r="H385" s="257"/>
      <c r="I385" s="257"/>
      <c r="J385" s="258">
        <f t="shared" si="12"/>
        <v>0</v>
      </c>
      <c r="K385" s="259"/>
      <c r="L385" s="134"/>
    </row>
    <row r="386" spans="1:12" s="136" customFormat="1" x14ac:dyDescent="0.25">
      <c r="A386" s="134"/>
      <c r="B386" s="253">
        <f t="shared" si="11"/>
        <v>262</v>
      </c>
      <c r="C386" s="359"/>
      <c r="D386" s="360"/>
      <c r="E386" s="360"/>
      <c r="F386" s="361"/>
      <c r="G386" s="362"/>
      <c r="H386" s="257"/>
      <c r="I386" s="257"/>
      <c r="J386" s="258">
        <f t="shared" si="12"/>
        <v>0</v>
      </c>
      <c r="K386" s="259"/>
      <c r="L386" s="134"/>
    </row>
    <row r="387" spans="1:12" s="136" customFormat="1" x14ac:dyDescent="0.25">
      <c r="A387" s="134"/>
      <c r="B387" s="253">
        <f t="shared" si="11"/>
        <v>263</v>
      </c>
      <c r="C387" s="359"/>
      <c r="D387" s="360"/>
      <c r="E387" s="360"/>
      <c r="F387" s="361"/>
      <c r="G387" s="362"/>
      <c r="H387" s="257"/>
      <c r="I387" s="257"/>
      <c r="J387" s="258">
        <f t="shared" si="12"/>
        <v>0</v>
      </c>
      <c r="K387" s="259"/>
      <c r="L387" s="134"/>
    </row>
    <row r="388" spans="1:12" s="136" customFormat="1" x14ac:dyDescent="0.25">
      <c r="A388" s="134"/>
      <c r="B388" s="253">
        <f t="shared" si="11"/>
        <v>264</v>
      </c>
      <c r="C388" s="359"/>
      <c r="D388" s="360"/>
      <c r="E388" s="360"/>
      <c r="F388" s="361"/>
      <c r="G388" s="362"/>
      <c r="H388" s="257"/>
      <c r="I388" s="257"/>
      <c r="J388" s="258">
        <f t="shared" si="12"/>
        <v>0</v>
      </c>
      <c r="K388" s="259"/>
      <c r="L388" s="134"/>
    </row>
    <row r="389" spans="1:12" s="136" customFormat="1" x14ac:dyDescent="0.25">
      <c r="A389" s="134"/>
      <c r="B389" s="253">
        <f t="shared" si="11"/>
        <v>265</v>
      </c>
      <c r="C389" s="359"/>
      <c r="D389" s="360"/>
      <c r="E389" s="360"/>
      <c r="F389" s="361"/>
      <c r="G389" s="362"/>
      <c r="H389" s="257"/>
      <c r="I389" s="257"/>
      <c r="J389" s="258">
        <f t="shared" si="12"/>
        <v>0</v>
      </c>
      <c r="K389" s="259"/>
      <c r="L389" s="134"/>
    </row>
    <row r="390" spans="1:12" s="136" customFormat="1" x14ac:dyDescent="0.25">
      <c r="A390" s="134"/>
      <c r="B390" s="253">
        <f t="shared" si="11"/>
        <v>266</v>
      </c>
      <c r="C390" s="359"/>
      <c r="D390" s="360"/>
      <c r="E390" s="360"/>
      <c r="F390" s="361"/>
      <c r="G390" s="362"/>
      <c r="H390" s="257"/>
      <c r="I390" s="257"/>
      <c r="J390" s="258">
        <f t="shared" si="12"/>
        <v>0</v>
      </c>
      <c r="K390" s="259"/>
      <c r="L390" s="134"/>
    </row>
    <row r="391" spans="1:12" s="136" customFormat="1" x14ac:dyDescent="0.25">
      <c r="A391" s="134"/>
      <c r="B391" s="253">
        <f t="shared" si="11"/>
        <v>267</v>
      </c>
      <c r="C391" s="359"/>
      <c r="D391" s="360"/>
      <c r="E391" s="360"/>
      <c r="F391" s="361"/>
      <c r="G391" s="362"/>
      <c r="H391" s="257"/>
      <c r="I391" s="257"/>
      <c r="J391" s="258">
        <f t="shared" si="12"/>
        <v>0</v>
      </c>
      <c r="K391" s="259"/>
      <c r="L391" s="134"/>
    </row>
    <row r="392" spans="1:12" s="136" customFormat="1" x14ac:dyDescent="0.25">
      <c r="A392" s="134"/>
      <c r="B392" s="253">
        <f t="shared" si="11"/>
        <v>268</v>
      </c>
      <c r="C392" s="359"/>
      <c r="D392" s="360"/>
      <c r="E392" s="360"/>
      <c r="F392" s="361"/>
      <c r="G392" s="362"/>
      <c r="H392" s="257"/>
      <c r="I392" s="257"/>
      <c r="J392" s="258">
        <f t="shared" si="12"/>
        <v>0</v>
      </c>
      <c r="K392" s="259"/>
      <c r="L392" s="134"/>
    </row>
    <row r="393" spans="1:12" s="136" customFormat="1" x14ac:dyDescent="0.25">
      <c r="A393" s="134"/>
      <c r="B393" s="253">
        <f t="shared" si="11"/>
        <v>269</v>
      </c>
      <c r="C393" s="359"/>
      <c r="D393" s="360"/>
      <c r="E393" s="360"/>
      <c r="F393" s="361"/>
      <c r="G393" s="362"/>
      <c r="H393" s="257"/>
      <c r="I393" s="257"/>
      <c r="J393" s="258">
        <f t="shared" si="12"/>
        <v>0</v>
      </c>
      <c r="K393" s="259"/>
      <c r="L393" s="134"/>
    </row>
    <row r="394" spans="1:12" s="136" customFormat="1" x14ac:dyDescent="0.25">
      <c r="A394" s="134"/>
      <c r="B394" s="253">
        <f t="shared" si="11"/>
        <v>270</v>
      </c>
      <c r="C394" s="359"/>
      <c r="D394" s="360"/>
      <c r="E394" s="360"/>
      <c r="F394" s="361"/>
      <c r="G394" s="362"/>
      <c r="H394" s="257"/>
      <c r="I394" s="257"/>
      <c r="J394" s="258">
        <f t="shared" si="12"/>
        <v>0</v>
      </c>
      <c r="K394" s="259"/>
      <c r="L394" s="134"/>
    </row>
    <row r="395" spans="1:12" s="136" customFormat="1" x14ac:dyDescent="0.25">
      <c r="A395" s="134"/>
      <c r="B395" s="253">
        <f t="shared" si="11"/>
        <v>271</v>
      </c>
      <c r="C395" s="359"/>
      <c r="D395" s="360"/>
      <c r="E395" s="360"/>
      <c r="F395" s="361"/>
      <c r="G395" s="362"/>
      <c r="H395" s="257"/>
      <c r="I395" s="257"/>
      <c r="J395" s="258">
        <f t="shared" si="12"/>
        <v>0</v>
      </c>
      <c r="K395" s="259"/>
      <c r="L395" s="134"/>
    </row>
    <row r="396" spans="1:12" s="136" customFormat="1" x14ac:dyDescent="0.25">
      <c r="A396" s="134"/>
      <c r="B396" s="253">
        <f t="shared" si="11"/>
        <v>272</v>
      </c>
      <c r="C396" s="359"/>
      <c r="D396" s="360"/>
      <c r="E396" s="360"/>
      <c r="F396" s="361"/>
      <c r="G396" s="362"/>
      <c r="H396" s="257"/>
      <c r="I396" s="257"/>
      <c r="J396" s="258">
        <f t="shared" si="12"/>
        <v>0</v>
      </c>
      <c r="K396" s="259"/>
      <c r="L396" s="134"/>
    </row>
    <row r="397" spans="1:12" s="136" customFormat="1" x14ac:dyDescent="0.25">
      <c r="A397" s="134"/>
      <c r="B397" s="253">
        <f t="shared" si="11"/>
        <v>273</v>
      </c>
      <c r="C397" s="359"/>
      <c r="D397" s="360"/>
      <c r="E397" s="360"/>
      <c r="F397" s="361"/>
      <c r="G397" s="362"/>
      <c r="H397" s="257"/>
      <c r="I397" s="257"/>
      <c r="J397" s="258">
        <f t="shared" si="12"/>
        <v>0</v>
      </c>
      <c r="K397" s="259"/>
      <c r="L397" s="134"/>
    </row>
    <row r="398" spans="1:12" s="136" customFormat="1" x14ac:dyDescent="0.25">
      <c r="A398" s="134"/>
      <c r="B398" s="253">
        <f t="shared" si="11"/>
        <v>274</v>
      </c>
      <c r="C398" s="359"/>
      <c r="D398" s="360"/>
      <c r="E398" s="360"/>
      <c r="F398" s="361"/>
      <c r="G398" s="362"/>
      <c r="H398" s="257"/>
      <c r="I398" s="257"/>
      <c r="J398" s="258">
        <f t="shared" si="12"/>
        <v>0</v>
      </c>
      <c r="K398" s="259"/>
      <c r="L398" s="134"/>
    </row>
    <row r="399" spans="1:12" s="136" customFormat="1" x14ac:dyDescent="0.25">
      <c r="A399" s="134"/>
      <c r="B399" s="253">
        <f t="shared" si="11"/>
        <v>275</v>
      </c>
      <c r="C399" s="359"/>
      <c r="D399" s="360"/>
      <c r="E399" s="360"/>
      <c r="F399" s="361"/>
      <c r="G399" s="362"/>
      <c r="H399" s="257"/>
      <c r="I399" s="257"/>
      <c r="J399" s="258">
        <f t="shared" si="12"/>
        <v>0</v>
      </c>
      <c r="K399" s="259"/>
      <c r="L399" s="134"/>
    </row>
    <row r="400" spans="1:12" s="136" customFormat="1" x14ac:dyDescent="0.25">
      <c r="A400" s="134"/>
      <c r="B400" s="253">
        <f t="shared" si="11"/>
        <v>276</v>
      </c>
      <c r="C400" s="359"/>
      <c r="D400" s="360"/>
      <c r="E400" s="360"/>
      <c r="F400" s="361"/>
      <c r="G400" s="362"/>
      <c r="H400" s="257"/>
      <c r="I400" s="257"/>
      <c r="J400" s="258">
        <f t="shared" si="12"/>
        <v>0</v>
      </c>
      <c r="K400" s="259"/>
      <c r="L400" s="134"/>
    </row>
    <row r="401" spans="1:12" s="136" customFormat="1" x14ac:dyDescent="0.25">
      <c r="A401" s="134"/>
      <c r="B401" s="253">
        <f t="shared" si="11"/>
        <v>277</v>
      </c>
      <c r="C401" s="359"/>
      <c r="D401" s="360"/>
      <c r="E401" s="360"/>
      <c r="F401" s="361"/>
      <c r="G401" s="362"/>
      <c r="H401" s="257"/>
      <c r="I401" s="257"/>
      <c r="J401" s="258">
        <f t="shared" si="12"/>
        <v>0</v>
      </c>
      <c r="K401" s="259"/>
      <c r="L401" s="134"/>
    </row>
    <row r="402" spans="1:12" s="136" customFormat="1" x14ac:dyDescent="0.25">
      <c r="A402" s="134"/>
      <c r="B402" s="253">
        <f t="shared" si="11"/>
        <v>278</v>
      </c>
      <c r="C402" s="359"/>
      <c r="D402" s="360"/>
      <c r="E402" s="360"/>
      <c r="F402" s="361"/>
      <c r="G402" s="362"/>
      <c r="H402" s="257"/>
      <c r="I402" s="257"/>
      <c r="J402" s="258">
        <f t="shared" si="12"/>
        <v>0</v>
      </c>
      <c r="K402" s="259"/>
      <c r="L402" s="134"/>
    </row>
    <row r="403" spans="1:12" s="136" customFormat="1" x14ac:dyDescent="0.25">
      <c r="A403" s="134"/>
      <c r="B403" s="253">
        <f t="shared" si="11"/>
        <v>279</v>
      </c>
      <c r="C403" s="359"/>
      <c r="D403" s="360"/>
      <c r="E403" s="360"/>
      <c r="F403" s="361"/>
      <c r="G403" s="362"/>
      <c r="H403" s="257"/>
      <c r="I403" s="257"/>
      <c r="J403" s="258">
        <f t="shared" si="12"/>
        <v>0</v>
      </c>
      <c r="K403" s="259"/>
      <c r="L403" s="134"/>
    </row>
    <row r="404" spans="1:12" s="136" customFormat="1" x14ac:dyDescent="0.25">
      <c r="A404" s="134"/>
      <c r="B404" s="253">
        <f t="shared" si="11"/>
        <v>280</v>
      </c>
      <c r="C404" s="359"/>
      <c r="D404" s="360"/>
      <c r="E404" s="360"/>
      <c r="F404" s="361"/>
      <c r="G404" s="362"/>
      <c r="H404" s="257"/>
      <c r="I404" s="257"/>
      <c r="J404" s="258">
        <f t="shared" si="12"/>
        <v>0</v>
      </c>
      <c r="K404" s="259"/>
      <c r="L404" s="134"/>
    </row>
    <row r="405" spans="1:12" s="136" customFormat="1" x14ac:dyDescent="0.25">
      <c r="A405" s="134"/>
      <c r="B405" s="253">
        <f t="shared" si="11"/>
        <v>281</v>
      </c>
      <c r="C405" s="359"/>
      <c r="D405" s="360"/>
      <c r="E405" s="360"/>
      <c r="F405" s="361"/>
      <c r="G405" s="362"/>
      <c r="H405" s="257"/>
      <c r="I405" s="257"/>
      <c r="J405" s="258">
        <f t="shared" si="12"/>
        <v>0</v>
      </c>
      <c r="K405" s="259"/>
      <c r="L405" s="134"/>
    </row>
    <row r="406" spans="1:12" s="136" customFormat="1" x14ac:dyDescent="0.25">
      <c r="A406" s="134"/>
      <c r="B406" s="253">
        <f t="shared" ref="B406:B469" si="13">B405+1</f>
        <v>282</v>
      </c>
      <c r="C406" s="359"/>
      <c r="D406" s="360"/>
      <c r="E406" s="360"/>
      <c r="F406" s="361"/>
      <c r="G406" s="362"/>
      <c r="H406" s="257"/>
      <c r="I406" s="257"/>
      <c r="J406" s="258">
        <f t="shared" si="12"/>
        <v>0</v>
      </c>
      <c r="K406" s="259"/>
      <c r="L406" s="134"/>
    </row>
    <row r="407" spans="1:12" s="136" customFormat="1" x14ac:dyDescent="0.25">
      <c r="A407" s="134"/>
      <c r="B407" s="253">
        <f t="shared" si="13"/>
        <v>283</v>
      </c>
      <c r="C407" s="359"/>
      <c r="D407" s="360"/>
      <c r="E407" s="360"/>
      <c r="F407" s="361"/>
      <c r="G407" s="362"/>
      <c r="H407" s="257"/>
      <c r="I407" s="257"/>
      <c r="J407" s="258">
        <f t="shared" si="12"/>
        <v>0</v>
      </c>
      <c r="K407" s="259"/>
      <c r="L407" s="134"/>
    </row>
    <row r="408" spans="1:12" s="136" customFormat="1" x14ac:dyDescent="0.25">
      <c r="A408" s="134"/>
      <c r="B408" s="253">
        <f t="shared" si="13"/>
        <v>284</v>
      </c>
      <c r="C408" s="359"/>
      <c r="D408" s="360"/>
      <c r="E408" s="360"/>
      <c r="F408" s="361"/>
      <c r="G408" s="362"/>
      <c r="H408" s="257"/>
      <c r="I408" s="257"/>
      <c r="J408" s="258">
        <f t="shared" si="12"/>
        <v>0</v>
      </c>
      <c r="K408" s="259"/>
      <c r="L408" s="134"/>
    </row>
    <row r="409" spans="1:12" s="136" customFormat="1" x14ac:dyDescent="0.25">
      <c r="A409" s="134"/>
      <c r="B409" s="253">
        <f t="shared" si="13"/>
        <v>285</v>
      </c>
      <c r="C409" s="359"/>
      <c r="D409" s="360"/>
      <c r="E409" s="360"/>
      <c r="F409" s="361"/>
      <c r="G409" s="362"/>
      <c r="H409" s="257"/>
      <c r="I409" s="257"/>
      <c r="J409" s="258">
        <f t="shared" si="12"/>
        <v>0</v>
      </c>
      <c r="K409" s="259"/>
      <c r="L409" s="134"/>
    </row>
    <row r="410" spans="1:12" s="136" customFormat="1" x14ac:dyDescent="0.25">
      <c r="A410" s="134"/>
      <c r="B410" s="253">
        <f t="shared" si="13"/>
        <v>286</v>
      </c>
      <c r="C410" s="359"/>
      <c r="D410" s="360"/>
      <c r="E410" s="360"/>
      <c r="F410" s="361"/>
      <c r="G410" s="362"/>
      <c r="H410" s="257"/>
      <c r="I410" s="257"/>
      <c r="J410" s="258">
        <f t="shared" si="12"/>
        <v>0</v>
      </c>
      <c r="K410" s="259"/>
      <c r="L410" s="134"/>
    </row>
    <row r="411" spans="1:12" s="136" customFormat="1" x14ac:dyDescent="0.25">
      <c r="A411" s="134"/>
      <c r="B411" s="253">
        <f t="shared" si="13"/>
        <v>287</v>
      </c>
      <c r="C411" s="359"/>
      <c r="D411" s="360"/>
      <c r="E411" s="360"/>
      <c r="F411" s="361"/>
      <c r="G411" s="362"/>
      <c r="H411" s="257"/>
      <c r="I411" s="257"/>
      <c r="J411" s="258">
        <f t="shared" si="12"/>
        <v>0</v>
      </c>
      <c r="K411" s="259"/>
      <c r="L411" s="134"/>
    </row>
    <row r="412" spans="1:12" s="136" customFormat="1" x14ac:dyDescent="0.25">
      <c r="A412" s="134"/>
      <c r="B412" s="253">
        <f t="shared" si="13"/>
        <v>288</v>
      </c>
      <c r="C412" s="359"/>
      <c r="D412" s="360"/>
      <c r="E412" s="360"/>
      <c r="F412" s="361"/>
      <c r="G412" s="362"/>
      <c r="H412" s="257"/>
      <c r="I412" s="257"/>
      <c r="J412" s="258">
        <f t="shared" si="12"/>
        <v>0</v>
      </c>
      <c r="K412" s="259"/>
      <c r="L412" s="134"/>
    </row>
    <row r="413" spans="1:12" s="136" customFormat="1" x14ac:dyDescent="0.25">
      <c r="A413" s="134"/>
      <c r="B413" s="253">
        <f t="shared" si="13"/>
        <v>289</v>
      </c>
      <c r="C413" s="359"/>
      <c r="D413" s="360"/>
      <c r="E413" s="360"/>
      <c r="F413" s="361"/>
      <c r="G413" s="362"/>
      <c r="H413" s="257"/>
      <c r="I413" s="257"/>
      <c r="J413" s="258">
        <f t="shared" si="12"/>
        <v>0</v>
      </c>
      <c r="K413" s="259"/>
      <c r="L413" s="134"/>
    </row>
    <row r="414" spans="1:12" s="136" customFormat="1" x14ac:dyDescent="0.25">
      <c r="A414" s="134"/>
      <c r="B414" s="253">
        <f t="shared" si="13"/>
        <v>290</v>
      </c>
      <c r="C414" s="359"/>
      <c r="D414" s="360"/>
      <c r="E414" s="360"/>
      <c r="F414" s="361"/>
      <c r="G414" s="362"/>
      <c r="H414" s="257"/>
      <c r="I414" s="257"/>
      <c r="J414" s="258">
        <f t="shared" si="12"/>
        <v>0</v>
      </c>
      <c r="K414" s="259"/>
      <c r="L414" s="134"/>
    </row>
    <row r="415" spans="1:12" s="136" customFormat="1" x14ac:dyDescent="0.25">
      <c r="A415" s="134"/>
      <c r="B415" s="253">
        <f t="shared" si="13"/>
        <v>291</v>
      </c>
      <c r="C415" s="359"/>
      <c r="D415" s="360"/>
      <c r="E415" s="360"/>
      <c r="F415" s="361"/>
      <c r="G415" s="362"/>
      <c r="H415" s="257"/>
      <c r="I415" s="257"/>
      <c r="J415" s="258">
        <f t="shared" si="12"/>
        <v>0</v>
      </c>
      <c r="K415" s="259"/>
      <c r="L415" s="134"/>
    </row>
    <row r="416" spans="1:12" s="136" customFormat="1" x14ac:dyDescent="0.25">
      <c r="A416" s="134"/>
      <c r="B416" s="253">
        <f t="shared" si="13"/>
        <v>292</v>
      </c>
      <c r="C416" s="359"/>
      <c r="D416" s="360"/>
      <c r="E416" s="360"/>
      <c r="F416" s="361"/>
      <c r="G416" s="362"/>
      <c r="H416" s="257"/>
      <c r="I416" s="257"/>
      <c r="J416" s="258">
        <f t="shared" si="12"/>
        <v>0</v>
      </c>
      <c r="K416" s="259"/>
      <c r="L416" s="134"/>
    </row>
    <row r="417" spans="1:12" s="136" customFormat="1" x14ac:dyDescent="0.25">
      <c r="A417" s="134"/>
      <c r="B417" s="253">
        <f t="shared" si="13"/>
        <v>293</v>
      </c>
      <c r="C417" s="359"/>
      <c r="D417" s="360"/>
      <c r="E417" s="360"/>
      <c r="F417" s="361"/>
      <c r="G417" s="362"/>
      <c r="H417" s="257"/>
      <c r="I417" s="257"/>
      <c r="J417" s="258">
        <f t="shared" si="12"/>
        <v>0</v>
      </c>
      <c r="K417" s="259"/>
      <c r="L417" s="134"/>
    </row>
    <row r="418" spans="1:12" s="136" customFormat="1" x14ac:dyDescent="0.25">
      <c r="A418" s="134"/>
      <c r="B418" s="253">
        <f t="shared" si="13"/>
        <v>294</v>
      </c>
      <c r="C418" s="359"/>
      <c r="D418" s="360"/>
      <c r="E418" s="360"/>
      <c r="F418" s="361"/>
      <c r="G418" s="362"/>
      <c r="H418" s="257"/>
      <c r="I418" s="257"/>
      <c r="J418" s="258">
        <f t="shared" si="12"/>
        <v>0</v>
      </c>
      <c r="K418" s="259"/>
      <c r="L418" s="134"/>
    </row>
    <row r="419" spans="1:12" s="136" customFormat="1" x14ac:dyDescent="0.25">
      <c r="A419" s="134"/>
      <c r="B419" s="253">
        <f t="shared" si="13"/>
        <v>295</v>
      </c>
      <c r="C419" s="359"/>
      <c r="D419" s="360"/>
      <c r="E419" s="360"/>
      <c r="F419" s="361"/>
      <c r="G419" s="362"/>
      <c r="H419" s="257"/>
      <c r="I419" s="257"/>
      <c r="J419" s="258">
        <f t="shared" si="12"/>
        <v>0</v>
      </c>
      <c r="K419" s="259"/>
      <c r="L419" s="134"/>
    </row>
    <row r="420" spans="1:12" s="136" customFormat="1" x14ac:dyDescent="0.25">
      <c r="A420" s="134"/>
      <c r="B420" s="253">
        <f t="shared" si="13"/>
        <v>296</v>
      </c>
      <c r="C420" s="359"/>
      <c r="D420" s="360"/>
      <c r="E420" s="360"/>
      <c r="F420" s="361"/>
      <c r="G420" s="362"/>
      <c r="H420" s="257"/>
      <c r="I420" s="257"/>
      <c r="J420" s="258">
        <f t="shared" si="12"/>
        <v>0</v>
      </c>
      <c r="K420" s="259"/>
      <c r="L420" s="134"/>
    </row>
    <row r="421" spans="1:12" s="136" customFormat="1" x14ac:dyDescent="0.25">
      <c r="A421" s="134"/>
      <c r="B421" s="253">
        <f t="shared" si="13"/>
        <v>297</v>
      </c>
      <c r="C421" s="359"/>
      <c r="D421" s="360"/>
      <c r="E421" s="360"/>
      <c r="F421" s="361"/>
      <c r="G421" s="362"/>
      <c r="H421" s="257"/>
      <c r="I421" s="257"/>
      <c r="J421" s="258">
        <f t="shared" si="12"/>
        <v>0</v>
      </c>
      <c r="K421" s="259"/>
      <c r="L421" s="134"/>
    </row>
    <row r="422" spans="1:12" s="136" customFormat="1" x14ac:dyDescent="0.25">
      <c r="A422" s="134"/>
      <c r="B422" s="253">
        <f t="shared" si="13"/>
        <v>298</v>
      </c>
      <c r="C422" s="359"/>
      <c r="D422" s="360"/>
      <c r="E422" s="360"/>
      <c r="F422" s="361"/>
      <c r="G422" s="362"/>
      <c r="H422" s="257"/>
      <c r="I422" s="257"/>
      <c r="J422" s="258">
        <f t="shared" si="12"/>
        <v>0</v>
      </c>
      <c r="K422" s="259"/>
      <c r="L422" s="134"/>
    </row>
    <row r="423" spans="1:12" s="136" customFormat="1" x14ac:dyDescent="0.25">
      <c r="A423" s="134"/>
      <c r="B423" s="253">
        <f t="shared" si="13"/>
        <v>299</v>
      </c>
      <c r="C423" s="359"/>
      <c r="D423" s="360"/>
      <c r="E423" s="360"/>
      <c r="F423" s="361"/>
      <c r="G423" s="362"/>
      <c r="H423" s="257"/>
      <c r="I423" s="257"/>
      <c r="J423" s="258">
        <f t="shared" si="12"/>
        <v>0</v>
      </c>
      <c r="K423" s="259"/>
      <c r="L423" s="134"/>
    </row>
    <row r="424" spans="1:12" s="136" customFormat="1" x14ac:dyDescent="0.25">
      <c r="A424" s="134"/>
      <c r="B424" s="253">
        <f t="shared" si="13"/>
        <v>300</v>
      </c>
      <c r="C424" s="359"/>
      <c r="D424" s="360"/>
      <c r="E424" s="360"/>
      <c r="F424" s="361"/>
      <c r="G424" s="362"/>
      <c r="H424" s="257"/>
      <c r="I424" s="257"/>
      <c r="J424" s="258">
        <f t="shared" si="12"/>
        <v>0</v>
      </c>
      <c r="K424" s="259"/>
      <c r="L424" s="134"/>
    </row>
    <row r="425" spans="1:12" s="136" customFormat="1" x14ac:dyDescent="0.25">
      <c r="A425" s="134"/>
      <c r="B425" s="253">
        <f t="shared" si="13"/>
        <v>301</v>
      </c>
      <c r="C425" s="359"/>
      <c r="D425" s="360"/>
      <c r="E425" s="360"/>
      <c r="F425" s="361"/>
      <c r="G425" s="362"/>
      <c r="H425" s="257"/>
      <c r="I425" s="257"/>
      <c r="J425" s="258">
        <f t="shared" si="12"/>
        <v>0</v>
      </c>
      <c r="K425" s="259"/>
      <c r="L425" s="134"/>
    </row>
    <row r="426" spans="1:12" s="136" customFormat="1" x14ac:dyDescent="0.25">
      <c r="A426" s="134"/>
      <c r="B426" s="253">
        <f t="shared" si="13"/>
        <v>302</v>
      </c>
      <c r="C426" s="359"/>
      <c r="D426" s="360"/>
      <c r="E426" s="360"/>
      <c r="F426" s="361"/>
      <c r="G426" s="362"/>
      <c r="H426" s="257"/>
      <c r="I426" s="257"/>
      <c r="J426" s="258">
        <f t="shared" si="12"/>
        <v>0</v>
      </c>
      <c r="K426" s="259"/>
      <c r="L426" s="134"/>
    </row>
    <row r="427" spans="1:12" s="136" customFormat="1" x14ac:dyDescent="0.25">
      <c r="A427" s="134"/>
      <c r="B427" s="253">
        <f t="shared" si="13"/>
        <v>303</v>
      </c>
      <c r="C427" s="359"/>
      <c r="D427" s="360"/>
      <c r="E427" s="360"/>
      <c r="F427" s="361"/>
      <c r="G427" s="362"/>
      <c r="H427" s="257"/>
      <c r="I427" s="257"/>
      <c r="J427" s="258">
        <f t="shared" si="12"/>
        <v>0</v>
      </c>
      <c r="K427" s="259"/>
      <c r="L427" s="134"/>
    </row>
    <row r="428" spans="1:12" s="136" customFormat="1" x14ac:dyDescent="0.25">
      <c r="A428" s="134"/>
      <c r="B428" s="253">
        <f t="shared" si="13"/>
        <v>304</v>
      </c>
      <c r="C428" s="359"/>
      <c r="D428" s="360"/>
      <c r="E428" s="360"/>
      <c r="F428" s="361"/>
      <c r="G428" s="362"/>
      <c r="H428" s="257"/>
      <c r="I428" s="257"/>
      <c r="J428" s="258">
        <f t="shared" si="12"/>
        <v>0</v>
      </c>
      <c r="K428" s="259"/>
      <c r="L428" s="134"/>
    </row>
    <row r="429" spans="1:12" s="136" customFormat="1" x14ac:dyDescent="0.25">
      <c r="A429" s="134"/>
      <c r="B429" s="253">
        <f t="shared" si="13"/>
        <v>305</v>
      </c>
      <c r="C429" s="359"/>
      <c r="D429" s="360"/>
      <c r="E429" s="360"/>
      <c r="F429" s="361"/>
      <c r="G429" s="362"/>
      <c r="H429" s="257"/>
      <c r="I429" s="257"/>
      <c r="J429" s="258">
        <f t="shared" si="12"/>
        <v>0</v>
      </c>
      <c r="K429" s="259"/>
      <c r="L429" s="134"/>
    </row>
    <row r="430" spans="1:12" s="136" customFormat="1" x14ac:dyDescent="0.25">
      <c r="A430" s="134"/>
      <c r="B430" s="253">
        <f t="shared" si="13"/>
        <v>306</v>
      </c>
      <c r="C430" s="359"/>
      <c r="D430" s="360"/>
      <c r="E430" s="360"/>
      <c r="F430" s="361"/>
      <c r="G430" s="362"/>
      <c r="H430" s="257"/>
      <c r="I430" s="257"/>
      <c r="J430" s="258">
        <f t="shared" si="12"/>
        <v>0</v>
      </c>
      <c r="K430" s="259"/>
      <c r="L430" s="134"/>
    </row>
    <row r="431" spans="1:12" s="136" customFormat="1" x14ac:dyDescent="0.25">
      <c r="A431" s="134"/>
      <c r="B431" s="253">
        <f t="shared" si="13"/>
        <v>307</v>
      </c>
      <c r="C431" s="359"/>
      <c r="D431" s="360"/>
      <c r="E431" s="360"/>
      <c r="F431" s="361"/>
      <c r="G431" s="362"/>
      <c r="H431" s="257"/>
      <c r="I431" s="257"/>
      <c r="J431" s="258">
        <f t="shared" si="12"/>
        <v>0</v>
      </c>
      <c r="K431" s="259"/>
      <c r="L431" s="134"/>
    </row>
    <row r="432" spans="1:12" s="136" customFormat="1" x14ac:dyDescent="0.25">
      <c r="A432" s="134"/>
      <c r="B432" s="253">
        <f t="shared" si="13"/>
        <v>308</v>
      </c>
      <c r="C432" s="359"/>
      <c r="D432" s="360"/>
      <c r="E432" s="360"/>
      <c r="F432" s="361"/>
      <c r="G432" s="362"/>
      <c r="H432" s="257"/>
      <c r="I432" s="257"/>
      <c r="J432" s="258">
        <f t="shared" si="12"/>
        <v>0</v>
      </c>
      <c r="K432" s="259"/>
      <c r="L432" s="134"/>
    </row>
    <row r="433" spans="1:12" s="136" customFormat="1" x14ac:dyDescent="0.25">
      <c r="A433" s="134"/>
      <c r="B433" s="253">
        <f t="shared" si="13"/>
        <v>309</v>
      </c>
      <c r="C433" s="359"/>
      <c r="D433" s="360"/>
      <c r="E433" s="360"/>
      <c r="F433" s="361"/>
      <c r="G433" s="362"/>
      <c r="H433" s="257"/>
      <c r="I433" s="257"/>
      <c r="J433" s="258">
        <f t="shared" si="12"/>
        <v>0</v>
      </c>
      <c r="K433" s="259"/>
      <c r="L433" s="134"/>
    </row>
    <row r="434" spans="1:12" s="136" customFormat="1" x14ac:dyDescent="0.25">
      <c r="A434" s="134"/>
      <c r="B434" s="253">
        <f t="shared" si="13"/>
        <v>310</v>
      </c>
      <c r="C434" s="359"/>
      <c r="D434" s="360"/>
      <c r="E434" s="360"/>
      <c r="F434" s="361"/>
      <c r="G434" s="362"/>
      <c r="H434" s="257"/>
      <c r="I434" s="257"/>
      <c r="J434" s="258">
        <f t="shared" ref="J434:J497" si="14">SUM(H434:I434)</f>
        <v>0</v>
      </c>
      <c r="K434" s="259"/>
      <c r="L434" s="134"/>
    </row>
    <row r="435" spans="1:12" s="136" customFormat="1" x14ac:dyDescent="0.25">
      <c r="A435" s="134"/>
      <c r="B435" s="253">
        <f t="shared" si="13"/>
        <v>311</v>
      </c>
      <c r="C435" s="359"/>
      <c r="D435" s="360"/>
      <c r="E435" s="360"/>
      <c r="F435" s="361"/>
      <c r="G435" s="362"/>
      <c r="H435" s="257"/>
      <c r="I435" s="257"/>
      <c r="J435" s="258">
        <f t="shared" si="14"/>
        <v>0</v>
      </c>
      <c r="K435" s="259"/>
      <c r="L435" s="134"/>
    </row>
    <row r="436" spans="1:12" s="136" customFormat="1" x14ac:dyDescent="0.25">
      <c r="A436" s="134"/>
      <c r="B436" s="253">
        <f t="shared" si="13"/>
        <v>312</v>
      </c>
      <c r="C436" s="359"/>
      <c r="D436" s="360"/>
      <c r="E436" s="360"/>
      <c r="F436" s="361"/>
      <c r="G436" s="362"/>
      <c r="H436" s="257"/>
      <c r="I436" s="257"/>
      <c r="J436" s="258">
        <f t="shared" si="14"/>
        <v>0</v>
      </c>
      <c r="K436" s="259"/>
      <c r="L436" s="134"/>
    </row>
    <row r="437" spans="1:12" s="136" customFormat="1" x14ac:dyDescent="0.25">
      <c r="A437" s="134"/>
      <c r="B437" s="253">
        <f t="shared" si="13"/>
        <v>313</v>
      </c>
      <c r="C437" s="359"/>
      <c r="D437" s="360"/>
      <c r="E437" s="360"/>
      <c r="F437" s="361"/>
      <c r="G437" s="362"/>
      <c r="H437" s="257"/>
      <c r="I437" s="257"/>
      <c r="J437" s="258">
        <f t="shared" si="14"/>
        <v>0</v>
      </c>
      <c r="K437" s="259"/>
      <c r="L437" s="134"/>
    </row>
    <row r="438" spans="1:12" s="136" customFormat="1" x14ac:dyDescent="0.25">
      <c r="A438" s="134"/>
      <c r="B438" s="253">
        <f t="shared" si="13"/>
        <v>314</v>
      </c>
      <c r="C438" s="359"/>
      <c r="D438" s="360"/>
      <c r="E438" s="360"/>
      <c r="F438" s="361"/>
      <c r="G438" s="362"/>
      <c r="H438" s="257"/>
      <c r="I438" s="257"/>
      <c r="J438" s="258">
        <f t="shared" si="14"/>
        <v>0</v>
      </c>
      <c r="K438" s="259"/>
      <c r="L438" s="134"/>
    </row>
    <row r="439" spans="1:12" s="136" customFormat="1" x14ac:dyDescent="0.25">
      <c r="A439" s="134"/>
      <c r="B439" s="253">
        <f t="shared" si="13"/>
        <v>315</v>
      </c>
      <c r="C439" s="359"/>
      <c r="D439" s="360"/>
      <c r="E439" s="360"/>
      <c r="F439" s="361"/>
      <c r="G439" s="362"/>
      <c r="H439" s="257"/>
      <c r="I439" s="257"/>
      <c r="J439" s="258">
        <f t="shared" si="14"/>
        <v>0</v>
      </c>
      <c r="K439" s="259"/>
      <c r="L439" s="134"/>
    </row>
    <row r="440" spans="1:12" s="136" customFormat="1" x14ac:dyDescent="0.25">
      <c r="A440" s="134"/>
      <c r="B440" s="253">
        <f t="shared" si="13"/>
        <v>316</v>
      </c>
      <c r="C440" s="359"/>
      <c r="D440" s="360"/>
      <c r="E440" s="360"/>
      <c r="F440" s="361"/>
      <c r="G440" s="362"/>
      <c r="H440" s="257"/>
      <c r="I440" s="257"/>
      <c r="J440" s="258">
        <f t="shared" si="14"/>
        <v>0</v>
      </c>
      <c r="K440" s="259"/>
      <c r="L440" s="134"/>
    </row>
    <row r="441" spans="1:12" s="136" customFormat="1" x14ac:dyDescent="0.25">
      <c r="A441" s="134"/>
      <c r="B441" s="253">
        <f t="shared" si="13"/>
        <v>317</v>
      </c>
      <c r="C441" s="359"/>
      <c r="D441" s="360"/>
      <c r="E441" s="360"/>
      <c r="F441" s="361"/>
      <c r="G441" s="362"/>
      <c r="H441" s="257"/>
      <c r="I441" s="257"/>
      <c r="J441" s="258">
        <f t="shared" si="14"/>
        <v>0</v>
      </c>
      <c r="K441" s="259"/>
      <c r="L441" s="134"/>
    </row>
    <row r="442" spans="1:12" s="136" customFormat="1" x14ac:dyDescent="0.25">
      <c r="A442" s="134"/>
      <c r="B442" s="253">
        <f t="shared" si="13"/>
        <v>318</v>
      </c>
      <c r="C442" s="359"/>
      <c r="D442" s="360"/>
      <c r="E442" s="360"/>
      <c r="F442" s="361"/>
      <c r="G442" s="362"/>
      <c r="H442" s="257"/>
      <c r="I442" s="257"/>
      <c r="J442" s="258">
        <f t="shared" si="14"/>
        <v>0</v>
      </c>
      <c r="K442" s="259"/>
      <c r="L442" s="134"/>
    </row>
    <row r="443" spans="1:12" s="136" customFormat="1" x14ac:dyDescent="0.25">
      <c r="A443" s="134"/>
      <c r="B443" s="253">
        <f t="shared" si="13"/>
        <v>319</v>
      </c>
      <c r="C443" s="359"/>
      <c r="D443" s="360"/>
      <c r="E443" s="360"/>
      <c r="F443" s="361"/>
      <c r="G443" s="362"/>
      <c r="H443" s="257"/>
      <c r="I443" s="257"/>
      <c r="J443" s="258">
        <f t="shared" si="14"/>
        <v>0</v>
      </c>
      <c r="K443" s="259"/>
      <c r="L443" s="134"/>
    </row>
    <row r="444" spans="1:12" s="136" customFormat="1" x14ac:dyDescent="0.25">
      <c r="A444" s="134"/>
      <c r="B444" s="253">
        <f t="shared" si="13"/>
        <v>320</v>
      </c>
      <c r="C444" s="359"/>
      <c r="D444" s="360"/>
      <c r="E444" s="360"/>
      <c r="F444" s="361"/>
      <c r="G444" s="362"/>
      <c r="H444" s="257"/>
      <c r="I444" s="257"/>
      <c r="J444" s="258">
        <f t="shared" si="14"/>
        <v>0</v>
      </c>
      <c r="K444" s="259"/>
      <c r="L444" s="134"/>
    </row>
    <row r="445" spans="1:12" s="136" customFormat="1" x14ac:dyDescent="0.25">
      <c r="A445" s="134"/>
      <c r="B445" s="253">
        <f t="shared" si="13"/>
        <v>321</v>
      </c>
      <c r="C445" s="359"/>
      <c r="D445" s="360"/>
      <c r="E445" s="360"/>
      <c r="F445" s="361"/>
      <c r="G445" s="362"/>
      <c r="H445" s="257"/>
      <c r="I445" s="257"/>
      <c r="J445" s="258">
        <f t="shared" si="14"/>
        <v>0</v>
      </c>
      <c r="K445" s="259"/>
      <c r="L445" s="134"/>
    </row>
    <row r="446" spans="1:12" s="136" customFormat="1" x14ac:dyDescent="0.25">
      <c r="A446" s="134"/>
      <c r="B446" s="253">
        <f t="shared" si="13"/>
        <v>322</v>
      </c>
      <c r="C446" s="359"/>
      <c r="D446" s="360"/>
      <c r="E446" s="360"/>
      <c r="F446" s="361"/>
      <c r="G446" s="362"/>
      <c r="H446" s="257"/>
      <c r="I446" s="257"/>
      <c r="J446" s="258">
        <f t="shared" si="14"/>
        <v>0</v>
      </c>
      <c r="K446" s="259"/>
      <c r="L446" s="134"/>
    </row>
    <row r="447" spans="1:12" s="136" customFormat="1" x14ac:dyDescent="0.25">
      <c r="A447" s="134"/>
      <c r="B447" s="253">
        <f t="shared" si="13"/>
        <v>323</v>
      </c>
      <c r="C447" s="359"/>
      <c r="D447" s="360"/>
      <c r="E447" s="360"/>
      <c r="F447" s="361"/>
      <c r="G447" s="362"/>
      <c r="H447" s="257"/>
      <c r="I447" s="257"/>
      <c r="J447" s="258">
        <f t="shared" si="14"/>
        <v>0</v>
      </c>
      <c r="K447" s="259"/>
      <c r="L447" s="134"/>
    </row>
    <row r="448" spans="1:12" s="136" customFormat="1" x14ac:dyDescent="0.25">
      <c r="A448" s="134"/>
      <c r="B448" s="253">
        <f t="shared" si="13"/>
        <v>324</v>
      </c>
      <c r="C448" s="359"/>
      <c r="D448" s="360"/>
      <c r="E448" s="360"/>
      <c r="F448" s="361"/>
      <c r="G448" s="362"/>
      <c r="H448" s="257"/>
      <c r="I448" s="257"/>
      <c r="J448" s="258">
        <f t="shared" si="14"/>
        <v>0</v>
      </c>
      <c r="K448" s="259"/>
      <c r="L448" s="134"/>
    </row>
    <row r="449" spans="1:12" s="136" customFormat="1" x14ac:dyDescent="0.25">
      <c r="A449" s="134"/>
      <c r="B449" s="253">
        <f t="shared" si="13"/>
        <v>325</v>
      </c>
      <c r="C449" s="359"/>
      <c r="D449" s="360"/>
      <c r="E449" s="360"/>
      <c r="F449" s="361"/>
      <c r="G449" s="362"/>
      <c r="H449" s="257"/>
      <c r="I449" s="257"/>
      <c r="J449" s="258">
        <f t="shared" si="14"/>
        <v>0</v>
      </c>
      <c r="K449" s="259"/>
      <c r="L449" s="134"/>
    </row>
    <row r="450" spans="1:12" s="136" customFormat="1" x14ac:dyDescent="0.25">
      <c r="A450" s="134"/>
      <c r="B450" s="253">
        <f t="shared" si="13"/>
        <v>326</v>
      </c>
      <c r="C450" s="359"/>
      <c r="D450" s="360"/>
      <c r="E450" s="360"/>
      <c r="F450" s="361"/>
      <c r="G450" s="362"/>
      <c r="H450" s="257"/>
      <c r="I450" s="257"/>
      <c r="J450" s="258">
        <f t="shared" si="14"/>
        <v>0</v>
      </c>
      <c r="K450" s="259"/>
      <c r="L450" s="134"/>
    </row>
    <row r="451" spans="1:12" s="136" customFormat="1" x14ac:dyDescent="0.25">
      <c r="A451" s="134"/>
      <c r="B451" s="253">
        <f t="shared" si="13"/>
        <v>327</v>
      </c>
      <c r="C451" s="359"/>
      <c r="D451" s="360"/>
      <c r="E451" s="360"/>
      <c r="F451" s="361"/>
      <c r="G451" s="362"/>
      <c r="H451" s="257"/>
      <c r="I451" s="257"/>
      <c r="J451" s="258">
        <f t="shared" si="14"/>
        <v>0</v>
      </c>
      <c r="K451" s="259"/>
      <c r="L451" s="134"/>
    </row>
    <row r="452" spans="1:12" s="136" customFormat="1" x14ac:dyDescent="0.25">
      <c r="A452" s="134"/>
      <c r="B452" s="253">
        <f t="shared" si="13"/>
        <v>328</v>
      </c>
      <c r="C452" s="359"/>
      <c r="D452" s="360"/>
      <c r="E452" s="360"/>
      <c r="F452" s="361"/>
      <c r="G452" s="362"/>
      <c r="H452" s="257"/>
      <c r="I452" s="257"/>
      <c r="J452" s="258">
        <f t="shared" si="14"/>
        <v>0</v>
      </c>
      <c r="K452" s="259"/>
      <c r="L452" s="134"/>
    </row>
    <row r="453" spans="1:12" s="136" customFormat="1" x14ac:dyDescent="0.25">
      <c r="A453" s="134"/>
      <c r="B453" s="253">
        <f t="shared" si="13"/>
        <v>329</v>
      </c>
      <c r="C453" s="359"/>
      <c r="D453" s="360"/>
      <c r="E453" s="360"/>
      <c r="F453" s="361"/>
      <c r="G453" s="362"/>
      <c r="H453" s="257"/>
      <c r="I453" s="257"/>
      <c r="J453" s="258">
        <f t="shared" si="14"/>
        <v>0</v>
      </c>
      <c r="K453" s="259"/>
      <c r="L453" s="134"/>
    </row>
    <row r="454" spans="1:12" s="136" customFormat="1" x14ac:dyDescent="0.25">
      <c r="A454" s="134"/>
      <c r="B454" s="253">
        <f t="shared" si="13"/>
        <v>330</v>
      </c>
      <c r="C454" s="359"/>
      <c r="D454" s="360"/>
      <c r="E454" s="360"/>
      <c r="F454" s="361"/>
      <c r="G454" s="362"/>
      <c r="H454" s="257"/>
      <c r="I454" s="257"/>
      <c r="J454" s="258">
        <f t="shared" si="14"/>
        <v>0</v>
      </c>
      <c r="K454" s="259"/>
      <c r="L454" s="134"/>
    </row>
    <row r="455" spans="1:12" s="136" customFormat="1" x14ac:dyDescent="0.25">
      <c r="A455" s="134"/>
      <c r="B455" s="253">
        <f t="shared" si="13"/>
        <v>331</v>
      </c>
      <c r="C455" s="359"/>
      <c r="D455" s="360"/>
      <c r="E455" s="360"/>
      <c r="F455" s="361"/>
      <c r="G455" s="362"/>
      <c r="H455" s="257"/>
      <c r="I455" s="257"/>
      <c r="J455" s="258">
        <f t="shared" si="14"/>
        <v>0</v>
      </c>
      <c r="K455" s="259"/>
      <c r="L455" s="134"/>
    </row>
    <row r="456" spans="1:12" s="136" customFormat="1" x14ac:dyDescent="0.25">
      <c r="A456" s="134"/>
      <c r="B456" s="253">
        <f t="shared" si="13"/>
        <v>332</v>
      </c>
      <c r="C456" s="359"/>
      <c r="D456" s="360"/>
      <c r="E456" s="360"/>
      <c r="F456" s="361"/>
      <c r="G456" s="362"/>
      <c r="H456" s="257"/>
      <c r="I456" s="257"/>
      <c r="J456" s="258">
        <f t="shared" si="14"/>
        <v>0</v>
      </c>
      <c r="K456" s="259"/>
      <c r="L456" s="134"/>
    </row>
    <row r="457" spans="1:12" s="136" customFormat="1" x14ac:dyDescent="0.25">
      <c r="A457" s="134"/>
      <c r="B457" s="253">
        <f t="shared" si="13"/>
        <v>333</v>
      </c>
      <c r="C457" s="359"/>
      <c r="D457" s="360"/>
      <c r="E457" s="360"/>
      <c r="F457" s="361"/>
      <c r="G457" s="362"/>
      <c r="H457" s="257"/>
      <c r="I457" s="257"/>
      <c r="J457" s="258">
        <f t="shared" si="14"/>
        <v>0</v>
      </c>
      <c r="K457" s="259"/>
      <c r="L457" s="134"/>
    </row>
    <row r="458" spans="1:12" s="136" customFormat="1" x14ac:dyDescent="0.25">
      <c r="A458" s="134"/>
      <c r="B458" s="253">
        <f t="shared" si="13"/>
        <v>334</v>
      </c>
      <c r="C458" s="359"/>
      <c r="D458" s="360"/>
      <c r="E458" s="360"/>
      <c r="F458" s="361"/>
      <c r="G458" s="362"/>
      <c r="H458" s="257"/>
      <c r="I458" s="257"/>
      <c r="J458" s="258">
        <f t="shared" si="14"/>
        <v>0</v>
      </c>
      <c r="K458" s="259"/>
      <c r="L458" s="134"/>
    </row>
    <row r="459" spans="1:12" s="136" customFormat="1" x14ac:dyDescent="0.25">
      <c r="A459" s="134"/>
      <c r="B459" s="253">
        <f t="shared" si="13"/>
        <v>335</v>
      </c>
      <c r="C459" s="359"/>
      <c r="D459" s="360"/>
      <c r="E459" s="360"/>
      <c r="F459" s="361"/>
      <c r="G459" s="362"/>
      <c r="H459" s="257"/>
      <c r="I459" s="257"/>
      <c r="J459" s="258">
        <f t="shared" si="14"/>
        <v>0</v>
      </c>
      <c r="K459" s="259"/>
      <c r="L459" s="134"/>
    </row>
    <row r="460" spans="1:12" s="136" customFormat="1" x14ac:dyDescent="0.25">
      <c r="A460" s="134"/>
      <c r="B460" s="253">
        <f t="shared" si="13"/>
        <v>336</v>
      </c>
      <c r="C460" s="359"/>
      <c r="D460" s="360"/>
      <c r="E460" s="360"/>
      <c r="F460" s="361"/>
      <c r="G460" s="362"/>
      <c r="H460" s="257"/>
      <c r="I460" s="257"/>
      <c r="J460" s="258">
        <f t="shared" si="14"/>
        <v>0</v>
      </c>
      <c r="K460" s="259"/>
      <c r="L460" s="134"/>
    </row>
    <row r="461" spans="1:12" s="136" customFormat="1" x14ac:dyDescent="0.25">
      <c r="A461" s="134"/>
      <c r="B461" s="253">
        <f t="shared" si="13"/>
        <v>337</v>
      </c>
      <c r="C461" s="359"/>
      <c r="D461" s="360"/>
      <c r="E461" s="360"/>
      <c r="F461" s="361"/>
      <c r="G461" s="362"/>
      <c r="H461" s="257"/>
      <c r="I461" s="257"/>
      <c r="J461" s="258">
        <f t="shared" si="14"/>
        <v>0</v>
      </c>
      <c r="K461" s="259"/>
      <c r="L461" s="134"/>
    </row>
    <row r="462" spans="1:12" s="136" customFormat="1" x14ac:dyDescent="0.25">
      <c r="A462" s="134"/>
      <c r="B462" s="253">
        <f t="shared" si="13"/>
        <v>338</v>
      </c>
      <c r="C462" s="359"/>
      <c r="D462" s="360"/>
      <c r="E462" s="360"/>
      <c r="F462" s="361"/>
      <c r="G462" s="362"/>
      <c r="H462" s="257"/>
      <c r="I462" s="257"/>
      <c r="J462" s="258">
        <f t="shared" si="14"/>
        <v>0</v>
      </c>
      <c r="K462" s="259"/>
      <c r="L462" s="134"/>
    </row>
    <row r="463" spans="1:12" s="136" customFormat="1" x14ac:dyDescent="0.25">
      <c r="A463" s="134"/>
      <c r="B463" s="253">
        <f t="shared" si="13"/>
        <v>339</v>
      </c>
      <c r="C463" s="359"/>
      <c r="D463" s="360"/>
      <c r="E463" s="360"/>
      <c r="F463" s="361"/>
      <c r="G463" s="362"/>
      <c r="H463" s="257"/>
      <c r="I463" s="257"/>
      <c r="J463" s="258">
        <f t="shared" si="14"/>
        <v>0</v>
      </c>
      <c r="K463" s="259"/>
      <c r="L463" s="134"/>
    </row>
    <row r="464" spans="1:12" s="136" customFormat="1" x14ac:dyDescent="0.25">
      <c r="A464" s="134"/>
      <c r="B464" s="253">
        <f t="shared" si="13"/>
        <v>340</v>
      </c>
      <c r="C464" s="359"/>
      <c r="D464" s="360"/>
      <c r="E464" s="360"/>
      <c r="F464" s="361"/>
      <c r="G464" s="362"/>
      <c r="H464" s="257"/>
      <c r="I464" s="257"/>
      <c r="J464" s="258">
        <f t="shared" si="14"/>
        <v>0</v>
      </c>
      <c r="K464" s="259"/>
      <c r="L464" s="134"/>
    </row>
    <row r="465" spans="1:12" s="136" customFormat="1" x14ac:dyDescent="0.25">
      <c r="A465" s="134"/>
      <c r="B465" s="253">
        <f t="shared" si="13"/>
        <v>341</v>
      </c>
      <c r="C465" s="359"/>
      <c r="D465" s="360"/>
      <c r="E465" s="360"/>
      <c r="F465" s="361"/>
      <c r="G465" s="362"/>
      <c r="H465" s="257"/>
      <c r="I465" s="257"/>
      <c r="J465" s="258">
        <f t="shared" si="14"/>
        <v>0</v>
      </c>
      <c r="K465" s="259"/>
      <c r="L465" s="134"/>
    </row>
    <row r="466" spans="1:12" s="136" customFormat="1" x14ac:dyDescent="0.25">
      <c r="A466" s="134"/>
      <c r="B466" s="253">
        <f t="shared" si="13"/>
        <v>342</v>
      </c>
      <c r="C466" s="359"/>
      <c r="D466" s="360"/>
      <c r="E466" s="360"/>
      <c r="F466" s="361"/>
      <c r="G466" s="362"/>
      <c r="H466" s="257"/>
      <c r="I466" s="257"/>
      <c r="J466" s="258">
        <f t="shared" si="14"/>
        <v>0</v>
      </c>
      <c r="K466" s="259"/>
      <c r="L466" s="134"/>
    </row>
    <row r="467" spans="1:12" s="136" customFormat="1" x14ac:dyDescent="0.25">
      <c r="A467" s="134"/>
      <c r="B467" s="253">
        <f t="shared" si="13"/>
        <v>343</v>
      </c>
      <c r="C467" s="359"/>
      <c r="D467" s="360"/>
      <c r="E467" s="360"/>
      <c r="F467" s="361"/>
      <c r="G467" s="362"/>
      <c r="H467" s="257"/>
      <c r="I467" s="257"/>
      <c r="J467" s="258">
        <f t="shared" si="14"/>
        <v>0</v>
      </c>
      <c r="K467" s="259"/>
      <c r="L467" s="134"/>
    </row>
    <row r="468" spans="1:12" s="136" customFormat="1" x14ac:dyDescent="0.25">
      <c r="A468" s="134"/>
      <c r="B468" s="253">
        <f t="shared" si="13"/>
        <v>344</v>
      </c>
      <c r="C468" s="359"/>
      <c r="D468" s="360"/>
      <c r="E468" s="360"/>
      <c r="F468" s="361"/>
      <c r="G468" s="362"/>
      <c r="H468" s="257"/>
      <c r="I468" s="257"/>
      <c r="J468" s="258">
        <f t="shared" si="14"/>
        <v>0</v>
      </c>
      <c r="K468" s="259"/>
      <c r="L468" s="134"/>
    </row>
    <row r="469" spans="1:12" s="136" customFormat="1" x14ac:dyDescent="0.25">
      <c r="A469" s="134"/>
      <c r="B469" s="253">
        <f t="shared" si="13"/>
        <v>345</v>
      </c>
      <c r="C469" s="359"/>
      <c r="D469" s="360"/>
      <c r="E469" s="360"/>
      <c r="F469" s="361"/>
      <c r="G469" s="362"/>
      <c r="H469" s="257"/>
      <c r="I469" s="257"/>
      <c r="J469" s="258">
        <f t="shared" si="14"/>
        <v>0</v>
      </c>
      <c r="K469" s="259"/>
      <c r="L469" s="134"/>
    </row>
    <row r="470" spans="1:12" s="136" customFormat="1" x14ac:dyDescent="0.25">
      <c r="A470" s="134"/>
      <c r="B470" s="253">
        <f t="shared" ref="B470:B524" si="15">B469+1</f>
        <v>346</v>
      </c>
      <c r="C470" s="359"/>
      <c r="D470" s="360"/>
      <c r="E470" s="360"/>
      <c r="F470" s="361"/>
      <c r="G470" s="362"/>
      <c r="H470" s="257"/>
      <c r="I470" s="257"/>
      <c r="J470" s="258">
        <f t="shared" si="14"/>
        <v>0</v>
      </c>
      <c r="K470" s="259"/>
      <c r="L470" s="134"/>
    </row>
    <row r="471" spans="1:12" s="136" customFormat="1" x14ac:dyDescent="0.25">
      <c r="A471" s="134"/>
      <c r="B471" s="253">
        <f t="shared" si="15"/>
        <v>347</v>
      </c>
      <c r="C471" s="359"/>
      <c r="D471" s="360"/>
      <c r="E471" s="360"/>
      <c r="F471" s="361"/>
      <c r="G471" s="362"/>
      <c r="H471" s="257"/>
      <c r="I471" s="257"/>
      <c r="J471" s="258">
        <f t="shared" si="14"/>
        <v>0</v>
      </c>
      <c r="K471" s="259"/>
      <c r="L471" s="134"/>
    </row>
    <row r="472" spans="1:12" s="136" customFormat="1" x14ac:dyDescent="0.25">
      <c r="A472" s="134"/>
      <c r="B472" s="253">
        <f t="shared" si="15"/>
        <v>348</v>
      </c>
      <c r="C472" s="359"/>
      <c r="D472" s="360"/>
      <c r="E472" s="360"/>
      <c r="F472" s="361"/>
      <c r="G472" s="362"/>
      <c r="H472" s="257"/>
      <c r="I472" s="257"/>
      <c r="J472" s="258">
        <f t="shared" si="14"/>
        <v>0</v>
      </c>
      <c r="K472" s="259"/>
      <c r="L472" s="134"/>
    </row>
    <row r="473" spans="1:12" s="136" customFormat="1" x14ac:dyDescent="0.25">
      <c r="A473" s="134"/>
      <c r="B473" s="253">
        <f t="shared" si="15"/>
        <v>349</v>
      </c>
      <c r="C473" s="359"/>
      <c r="D473" s="360"/>
      <c r="E473" s="360"/>
      <c r="F473" s="361"/>
      <c r="G473" s="362"/>
      <c r="H473" s="257"/>
      <c r="I473" s="257"/>
      <c r="J473" s="258">
        <f t="shared" si="14"/>
        <v>0</v>
      </c>
      <c r="K473" s="259"/>
      <c r="L473" s="134"/>
    </row>
    <row r="474" spans="1:12" s="136" customFormat="1" x14ac:dyDescent="0.25">
      <c r="A474" s="134"/>
      <c r="B474" s="253">
        <f t="shared" si="15"/>
        <v>350</v>
      </c>
      <c r="C474" s="359"/>
      <c r="D474" s="360"/>
      <c r="E474" s="360"/>
      <c r="F474" s="361"/>
      <c r="G474" s="362"/>
      <c r="H474" s="257"/>
      <c r="I474" s="257"/>
      <c r="J474" s="258">
        <f t="shared" si="14"/>
        <v>0</v>
      </c>
      <c r="K474" s="259"/>
      <c r="L474" s="134"/>
    </row>
    <row r="475" spans="1:12" s="136" customFormat="1" x14ac:dyDescent="0.25">
      <c r="A475" s="134"/>
      <c r="B475" s="253">
        <f t="shared" si="15"/>
        <v>351</v>
      </c>
      <c r="C475" s="359"/>
      <c r="D475" s="360"/>
      <c r="E475" s="360"/>
      <c r="F475" s="361"/>
      <c r="G475" s="362"/>
      <c r="H475" s="257"/>
      <c r="I475" s="257"/>
      <c r="J475" s="258">
        <f t="shared" si="14"/>
        <v>0</v>
      </c>
      <c r="K475" s="259"/>
      <c r="L475" s="134"/>
    </row>
    <row r="476" spans="1:12" s="136" customFormat="1" x14ac:dyDescent="0.25">
      <c r="A476" s="134"/>
      <c r="B476" s="253">
        <f t="shared" si="15"/>
        <v>352</v>
      </c>
      <c r="C476" s="359"/>
      <c r="D476" s="360"/>
      <c r="E476" s="360"/>
      <c r="F476" s="361"/>
      <c r="G476" s="362"/>
      <c r="H476" s="257"/>
      <c r="I476" s="257"/>
      <c r="J476" s="258">
        <f t="shared" si="14"/>
        <v>0</v>
      </c>
      <c r="K476" s="259"/>
      <c r="L476" s="134"/>
    </row>
    <row r="477" spans="1:12" s="136" customFormat="1" x14ac:dyDescent="0.25">
      <c r="A477" s="134"/>
      <c r="B477" s="253">
        <f t="shared" si="15"/>
        <v>353</v>
      </c>
      <c r="C477" s="359"/>
      <c r="D477" s="360"/>
      <c r="E477" s="360"/>
      <c r="F477" s="361"/>
      <c r="G477" s="362"/>
      <c r="H477" s="257"/>
      <c r="I477" s="257"/>
      <c r="J477" s="258">
        <f t="shared" si="14"/>
        <v>0</v>
      </c>
      <c r="K477" s="259"/>
      <c r="L477" s="134"/>
    </row>
    <row r="478" spans="1:12" s="136" customFormat="1" x14ac:dyDescent="0.25">
      <c r="A478" s="134"/>
      <c r="B478" s="253">
        <f t="shared" si="15"/>
        <v>354</v>
      </c>
      <c r="C478" s="359"/>
      <c r="D478" s="360"/>
      <c r="E478" s="360"/>
      <c r="F478" s="361"/>
      <c r="G478" s="362"/>
      <c r="H478" s="257"/>
      <c r="I478" s="257"/>
      <c r="J478" s="258">
        <f t="shared" si="14"/>
        <v>0</v>
      </c>
      <c r="K478" s="259"/>
      <c r="L478" s="134"/>
    </row>
    <row r="479" spans="1:12" s="136" customFormat="1" x14ac:dyDescent="0.25">
      <c r="A479" s="134"/>
      <c r="B479" s="253">
        <f t="shared" si="15"/>
        <v>355</v>
      </c>
      <c r="C479" s="359"/>
      <c r="D479" s="360"/>
      <c r="E479" s="360"/>
      <c r="F479" s="361"/>
      <c r="G479" s="362"/>
      <c r="H479" s="257"/>
      <c r="I479" s="257"/>
      <c r="J479" s="258">
        <f t="shared" si="14"/>
        <v>0</v>
      </c>
      <c r="K479" s="259"/>
      <c r="L479" s="134"/>
    </row>
    <row r="480" spans="1:12" s="136" customFormat="1" x14ac:dyDescent="0.25">
      <c r="A480" s="134"/>
      <c r="B480" s="253">
        <f t="shared" si="15"/>
        <v>356</v>
      </c>
      <c r="C480" s="359"/>
      <c r="D480" s="360"/>
      <c r="E480" s="360"/>
      <c r="F480" s="361"/>
      <c r="G480" s="362"/>
      <c r="H480" s="257"/>
      <c r="I480" s="257"/>
      <c r="J480" s="258">
        <f t="shared" si="14"/>
        <v>0</v>
      </c>
      <c r="K480" s="259"/>
      <c r="L480" s="134"/>
    </row>
    <row r="481" spans="1:12" s="136" customFormat="1" x14ac:dyDescent="0.25">
      <c r="A481" s="134"/>
      <c r="B481" s="253">
        <f t="shared" si="15"/>
        <v>357</v>
      </c>
      <c r="C481" s="359"/>
      <c r="D481" s="360"/>
      <c r="E481" s="360"/>
      <c r="F481" s="361"/>
      <c r="G481" s="362"/>
      <c r="H481" s="257"/>
      <c r="I481" s="257"/>
      <c r="J481" s="258">
        <f t="shared" si="14"/>
        <v>0</v>
      </c>
      <c r="K481" s="259"/>
      <c r="L481" s="134"/>
    </row>
    <row r="482" spans="1:12" s="136" customFormat="1" x14ac:dyDescent="0.25">
      <c r="A482" s="134"/>
      <c r="B482" s="253">
        <f t="shared" si="15"/>
        <v>358</v>
      </c>
      <c r="C482" s="359"/>
      <c r="D482" s="360"/>
      <c r="E482" s="360"/>
      <c r="F482" s="361"/>
      <c r="G482" s="362"/>
      <c r="H482" s="257"/>
      <c r="I482" s="257"/>
      <c r="J482" s="258">
        <f t="shared" si="14"/>
        <v>0</v>
      </c>
      <c r="K482" s="259"/>
      <c r="L482" s="134"/>
    </row>
    <row r="483" spans="1:12" s="136" customFormat="1" x14ac:dyDescent="0.25">
      <c r="A483" s="134"/>
      <c r="B483" s="253">
        <f t="shared" si="15"/>
        <v>359</v>
      </c>
      <c r="C483" s="359"/>
      <c r="D483" s="360"/>
      <c r="E483" s="360"/>
      <c r="F483" s="361"/>
      <c r="G483" s="362"/>
      <c r="H483" s="257"/>
      <c r="I483" s="257"/>
      <c r="J483" s="258">
        <f t="shared" si="14"/>
        <v>0</v>
      </c>
      <c r="K483" s="259"/>
      <c r="L483" s="134"/>
    </row>
    <row r="484" spans="1:12" s="136" customFormat="1" x14ac:dyDescent="0.25">
      <c r="A484" s="134"/>
      <c r="B484" s="253">
        <f t="shared" si="15"/>
        <v>360</v>
      </c>
      <c r="C484" s="359"/>
      <c r="D484" s="360"/>
      <c r="E484" s="360"/>
      <c r="F484" s="361"/>
      <c r="G484" s="362"/>
      <c r="H484" s="257"/>
      <c r="I484" s="257"/>
      <c r="J484" s="258">
        <f t="shared" si="14"/>
        <v>0</v>
      </c>
      <c r="K484" s="259"/>
      <c r="L484" s="134"/>
    </row>
    <row r="485" spans="1:12" s="136" customFormat="1" x14ac:dyDescent="0.25">
      <c r="A485" s="134"/>
      <c r="B485" s="253">
        <f t="shared" si="15"/>
        <v>361</v>
      </c>
      <c r="C485" s="359"/>
      <c r="D485" s="360"/>
      <c r="E485" s="360"/>
      <c r="F485" s="361"/>
      <c r="G485" s="362"/>
      <c r="H485" s="257"/>
      <c r="I485" s="257"/>
      <c r="J485" s="258">
        <f t="shared" si="14"/>
        <v>0</v>
      </c>
      <c r="K485" s="259"/>
      <c r="L485" s="134"/>
    </row>
    <row r="486" spans="1:12" s="136" customFormat="1" x14ac:dyDescent="0.25">
      <c r="A486" s="134"/>
      <c r="B486" s="253">
        <f t="shared" si="15"/>
        <v>362</v>
      </c>
      <c r="C486" s="359"/>
      <c r="D486" s="360"/>
      <c r="E486" s="360"/>
      <c r="F486" s="361"/>
      <c r="G486" s="362"/>
      <c r="H486" s="257"/>
      <c r="I486" s="257"/>
      <c r="J486" s="258">
        <f t="shared" si="14"/>
        <v>0</v>
      </c>
      <c r="K486" s="259"/>
      <c r="L486" s="134"/>
    </row>
    <row r="487" spans="1:12" s="136" customFormat="1" x14ac:dyDescent="0.25">
      <c r="A487" s="134"/>
      <c r="B487" s="253">
        <f t="shared" si="15"/>
        <v>363</v>
      </c>
      <c r="C487" s="359"/>
      <c r="D487" s="360"/>
      <c r="E487" s="360"/>
      <c r="F487" s="361"/>
      <c r="G487" s="362"/>
      <c r="H487" s="257"/>
      <c r="I487" s="257"/>
      <c r="J487" s="258">
        <f t="shared" si="14"/>
        <v>0</v>
      </c>
      <c r="K487" s="259"/>
      <c r="L487" s="134"/>
    </row>
    <row r="488" spans="1:12" s="136" customFormat="1" x14ac:dyDescent="0.25">
      <c r="A488" s="134"/>
      <c r="B488" s="253">
        <f t="shared" si="15"/>
        <v>364</v>
      </c>
      <c r="C488" s="359"/>
      <c r="D488" s="360"/>
      <c r="E488" s="360"/>
      <c r="F488" s="361"/>
      <c r="G488" s="362"/>
      <c r="H488" s="257"/>
      <c r="I488" s="257"/>
      <c r="J488" s="258">
        <f t="shared" si="14"/>
        <v>0</v>
      </c>
      <c r="K488" s="259"/>
      <c r="L488" s="134"/>
    </row>
    <row r="489" spans="1:12" s="136" customFormat="1" x14ac:dyDescent="0.25">
      <c r="A489" s="134"/>
      <c r="B489" s="253">
        <f t="shared" si="15"/>
        <v>365</v>
      </c>
      <c r="C489" s="359"/>
      <c r="D489" s="360"/>
      <c r="E489" s="360"/>
      <c r="F489" s="361"/>
      <c r="G489" s="362"/>
      <c r="H489" s="257"/>
      <c r="I489" s="257"/>
      <c r="J489" s="258">
        <f t="shared" si="14"/>
        <v>0</v>
      </c>
      <c r="K489" s="259"/>
      <c r="L489" s="134"/>
    </row>
    <row r="490" spans="1:12" s="136" customFormat="1" x14ac:dyDescent="0.25">
      <c r="A490" s="134"/>
      <c r="B490" s="253">
        <f t="shared" si="15"/>
        <v>366</v>
      </c>
      <c r="C490" s="359"/>
      <c r="D490" s="360"/>
      <c r="E490" s="360"/>
      <c r="F490" s="361"/>
      <c r="G490" s="362"/>
      <c r="H490" s="257"/>
      <c r="I490" s="257"/>
      <c r="J490" s="258">
        <f t="shared" si="14"/>
        <v>0</v>
      </c>
      <c r="K490" s="259"/>
      <c r="L490" s="134"/>
    </row>
    <row r="491" spans="1:12" s="136" customFormat="1" x14ac:dyDescent="0.25">
      <c r="A491" s="134"/>
      <c r="B491" s="253">
        <f t="shared" si="15"/>
        <v>367</v>
      </c>
      <c r="C491" s="359"/>
      <c r="D491" s="360"/>
      <c r="E491" s="360"/>
      <c r="F491" s="361"/>
      <c r="G491" s="362"/>
      <c r="H491" s="257"/>
      <c r="I491" s="257"/>
      <c r="J491" s="258">
        <f t="shared" si="14"/>
        <v>0</v>
      </c>
      <c r="K491" s="259"/>
      <c r="L491" s="134"/>
    </row>
    <row r="492" spans="1:12" s="136" customFormat="1" x14ac:dyDescent="0.25">
      <c r="A492" s="134"/>
      <c r="B492" s="253">
        <f t="shared" si="15"/>
        <v>368</v>
      </c>
      <c r="C492" s="359"/>
      <c r="D492" s="360"/>
      <c r="E492" s="360"/>
      <c r="F492" s="361"/>
      <c r="G492" s="362"/>
      <c r="H492" s="257"/>
      <c r="I492" s="257"/>
      <c r="J492" s="258">
        <f t="shared" si="14"/>
        <v>0</v>
      </c>
      <c r="K492" s="259"/>
      <c r="L492" s="134"/>
    </row>
    <row r="493" spans="1:12" s="136" customFormat="1" x14ac:dyDescent="0.25">
      <c r="A493" s="134"/>
      <c r="B493" s="253">
        <f t="shared" si="15"/>
        <v>369</v>
      </c>
      <c r="C493" s="359"/>
      <c r="D493" s="360"/>
      <c r="E493" s="360"/>
      <c r="F493" s="361"/>
      <c r="G493" s="362"/>
      <c r="H493" s="257"/>
      <c r="I493" s="257"/>
      <c r="J493" s="258">
        <f t="shared" si="14"/>
        <v>0</v>
      </c>
      <c r="K493" s="259"/>
      <c r="L493" s="134"/>
    </row>
    <row r="494" spans="1:12" s="136" customFormat="1" x14ac:dyDescent="0.25">
      <c r="A494" s="134"/>
      <c r="B494" s="253">
        <f t="shared" si="15"/>
        <v>370</v>
      </c>
      <c r="C494" s="359"/>
      <c r="D494" s="360"/>
      <c r="E494" s="360"/>
      <c r="F494" s="361"/>
      <c r="G494" s="362"/>
      <c r="H494" s="257"/>
      <c r="I494" s="257"/>
      <c r="J494" s="258">
        <f t="shared" si="14"/>
        <v>0</v>
      </c>
      <c r="K494" s="259"/>
      <c r="L494" s="134"/>
    </row>
    <row r="495" spans="1:12" s="136" customFormat="1" x14ac:dyDescent="0.25">
      <c r="A495" s="134"/>
      <c r="B495" s="253">
        <f t="shared" si="15"/>
        <v>371</v>
      </c>
      <c r="C495" s="359"/>
      <c r="D495" s="360"/>
      <c r="E495" s="360"/>
      <c r="F495" s="361"/>
      <c r="G495" s="362"/>
      <c r="H495" s="257"/>
      <c r="I495" s="257"/>
      <c r="J495" s="258">
        <f t="shared" si="14"/>
        <v>0</v>
      </c>
      <c r="K495" s="259"/>
      <c r="L495" s="134"/>
    </row>
    <row r="496" spans="1:12" s="136" customFormat="1" x14ac:dyDescent="0.25">
      <c r="A496" s="134"/>
      <c r="B496" s="253">
        <f t="shared" si="15"/>
        <v>372</v>
      </c>
      <c r="C496" s="359"/>
      <c r="D496" s="360"/>
      <c r="E496" s="360"/>
      <c r="F496" s="361"/>
      <c r="G496" s="362"/>
      <c r="H496" s="257"/>
      <c r="I496" s="257"/>
      <c r="J496" s="258">
        <f t="shared" si="14"/>
        <v>0</v>
      </c>
      <c r="K496" s="259"/>
      <c r="L496" s="134"/>
    </row>
    <row r="497" spans="1:12" s="136" customFormat="1" x14ac:dyDescent="0.25">
      <c r="A497" s="134"/>
      <c r="B497" s="253">
        <f t="shared" si="15"/>
        <v>373</v>
      </c>
      <c r="C497" s="359"/>
      <c r="D497" s="360"/>
      <c r="E497" s="360"/>
      <c r="F497" s="361"/>
      <c r="G497" s="362"/>
      <c r="H497" s="257"/>
      <c r="I497" s="257"/>
      <c r="J497" s="258">
        <f t="shared" si="14"/>
        <v>0</v>
      </c>
      <c r="K497" s="259"/>
      <c r="L497" s="134"/>
    </row>
    <row r="498" spans="1:12" s="136" customFormat="1" x14ac:dyDescent="0.25">
      <c r="A498" s="134"/>
      <c r="B498" s="253">
        <f t="shared" si="15"/>
        <v>374</v>
      </c>
      <c r="C498" s="359"/>
      <c r="D498" s="360"/>
      <c r="E498" s="360"/>
      <c r="F498" s="361"/>
      <c r="G498" s="362"/>
      <c r="H498" s="257"/>
      <c r="I498" s="257"/>
      <c r="J498" s="258">
        <f t="shared" ref="J498:J524" si="16">SUM(H498:I498)</f>
        <v>0</v>
      </c>
      <c r="K498" s="259"/>
      <c r="L498" s="134"/>
    </row>
    <row r="499" spans="1:12" s="136" customFormat="1" x14ac:dyDescent="0.25">
      <c r="A499" s="134"/>
      <c r="B499" s="253">
        <f t="shared" si="15"/>
        <v>375</v>
      </c>
      <c r="C499" s="359"/>
      <c r="D499" s="360"/>
      <c r="E499" s="360"/>
      <c r="F499" s="361"/>
      <c r="G499" s="362"/>
      <c r="H499" s="257"/>
      <c r="I499" s="257"/>
      <c r="J499" s="258">
        <f t="shared" si="16"/>
        <v>0</v>
      </c>
      <c r="K499" s="259"/>
      <c r="L499" s="134"/>
    </row>
    <row r="500" spans="1:12" s="136" customFormat="1" x14ac:dyDescent="0.25">
      <c r="A500" s="134"/>
      <c r="B500" s="253">
        <f t="shared" si="15"/>
        <v>376</v>
      </c>
      <c r="C500" s="359"/>
      <c r="D500" s="360"/>
      <c r="E500" s="360"/>
      <c r="F500" s="361"/>
      <c r="G500" s="362"/>
      <c r="H500" s="257"/>
      <c r="I500" s="257"/>
      <c r="J500" s="258">
        <f t="shared" si="16"/>
        <v>0</v>
      </c>
      <c r="K500" s="259"/>
      <c r="L500" s="134"/>
    </row>
    <row r="501" spans="1:12" s="136" customFormat="1" x14ac:dyDescent="0.25">
      <c r="A501" s="134"/>
      <c r="B501" s="253">
        <f t="shared" si="15"/>
        <v>377</v>
      </c>
      <c r="C501" s="359"/>
      <c r="D501" s="360"/>
      <c r="E501" s="360"/>
      <c r="F501" s="361"/>
      <c r="G501" s="362"/>
      <c r="H501" s="257"/>
      <c r="I501" s="257"/>
      <c r="J501" s="258">
        <f t="shared" si="16"/>
        <v>0</v>
      </c>
      <c r="K501" s="259"/>
      <c r="L501" s="134"/>
    </row>
    <row r="502" spans="1:12" s="136" customFormat="1" x14ac:dyDescent="0.25">
      <c r="A502" s="134"/>
      <c r="B502" s="253">
        <f t="shared" si="15"/>
        <v>378</v>
      </c>
      <c r="C502" s="359"/>
      <c r="D502" s="360"/>
      <c r="E502" s="360"/>
      <c r="F502" s="361"/>
      <c r="G502" s="362"/>
      <c r="H502" s="257"/>
      <c r="I502" s="257"/>
      <c r="J502" s="258">
        <f t="shared" si="16"/>
        <v>0</v>
      </c>
      <c r="K502" s="259"/>
      <c r="L502" s="134"/>
    </row>
    <row r="503" spans="1:12" s="136" customFormat="1" x14ac:dyDescent="0.25">
      <c r="A503" s="134"/>
      <c r="B503" s="253">
        <f t="shared" si="15"/>
        <v>379</v>
      </c>
      <c r="C503" s="359"/>
      <c r="D503" s="360"/>
      <c r="E503" s="360"/>
      <c r="F503" s="361"/>
      <c r="G503" s="362"/>
      <c r="H503" s="257"/>
      <c r="I503" s="257"/>
      <c r="J503" s="258">
        <f t="shared" si="16"/>
        <v>0</v>
      </c>
      <c r="K503" s="259"/>
      <c r="L503" s="134"/>
    </row>
    <row r="504" spans="1:12" s="136" customFormat="1" x14ac:dyDescent="0.25">
      <c r="A504" s="134"/>
      <c r="B504" s="253">
        <f t="shared" si="15"/>
        <v>380</v>
      </c>
      <c r="C504" s="359"/>
      <c r="D504" s="360"/>
      <c r="E504" s="360"/>
      <c r="F504" s="361"/>
      <c r="G504" s="362"/>
      <c r="H504" s="257"/>
      <c r="I504" s="257"/>
      <c r="J504" s="258">
        <f t="shared" si="16"/>
        <v>0</v>
      </c>
      <c r="K504" s="259"/>
      <c r="L504" s="134"/>
    </row>
    <row r="505" spans="1:12" s="136" customFormat="1" x14ac:dyDescent="0.25">
      <c r="A505" s="134"/>
      <c r="B505" s="253">
        <f t="shared" si="15"/>
        <v>381</v>
      </c>
      <c r="C505" s="359"/>
      <c r="D505" s="360"/>
      <c r="E505" s="360"/>
      <c r="F505" s="361"/>
      <c r="G505" s="362"/>
      <c r="H505" s="257"/>
      <c r="I505" s="257"/>
      <c r="J505" s="258">
        <f t="shared" si="16"/>
        <v>0</v>
      </c>
      <c r="K505" s="259"/>
      <c r="L505" s="134"/>
    </row>
    <row r="506" spans="1:12" s="136" customFormat="1" x14ac:dyDescent="0.25">
      <c r="A506" s="134"/>
      <c r="B506" s="253">
        <f t="shared" si="15"/>
        <v>382</v>
      </c>
      <c r="C506" s="359"/>
      <c r="D506" s="360"/>
      <c r="E506" s="360"/>
      <c r="F506" s="361"/>
      <c r="G506" s="362"/>
      <c r="H506" s="257"/>
      <c r="I506" s="257"/>
      <c r="J506" s="258">
        <f t="shared" si="16"/>
        <v>0</v>
      </c>
      <c r="K506" s="259"/>
      <c r="L506" s="134"/>
    </row>
    <row r="507" spans="1:12" s="136" customFormat="1" x14ac:dyDescent="0.25">
      <c r="A507" s="134"/>
      <c r="B507" s="253">
        <f t="shared" si="15"/>
        <v>383</v>
      </c>
      <c r="C507" s="359"/>
      <c r="D507" s="360"/>
      <c r="E507" s="360"/>
      <c r="F507" s="361"/>
      <c r="G507" s="362"/>
      <c r="H507" s="257"/>
      <c r="I507" s="257"/>
      <c r="J507" s="258">
        <f t="shared" si="16"/>
        <v>0</v>
      </c>
      <c r="K507" s="259"/>
      <c r="L507" s="134"/>
    </row>
    <row r="508" spans="1:12" s="136" customFormat="1" x14ac:dyDescent="0.25">
      <c r="A508" s="134"/>
      <c r="B508" s="253">
        <f t="shared" si="15"/>
        <v>384</v>
      </c>
      <c r="C508" s="359"/>
      <c r="D508" s="360"/>
      <c r="E508" s="360"/>
      <c r="F508" s="361"/>
      <c r="G508" s="362"/>
      <c r="H508" s="257"/>
      <c r="I508" s="257"/>
      <c r="J508" s="258">
        <f t="shared" si="16"/>
        <v>0</v>
      </c>
      <c r="K508" s="259"/>
      <c r="L508" s="134"/>
    </row>
    <row r="509" spans="1:12" s="136" customFormat="1" x14ac:dyDescent="0.25">
      <c r="A509" s="134"/>
      <c r="B509" s="253">
        <f t="shared" si="15"/>
        <v>385</v>
      </c>
      <c r="C509" s="359"/>
      <c r="D509" s="360"/>
      <c r="E509" s="360"/>
      <c r="F509" s="361"/>
      <c r="G509" s="362"/>
      <c r="H509" s="257"/>
      <c r="I509" s="257"/>
      <c r="J509" s="258">
        <f t="shared" si="16"/>
        <v>0</v>
      </c>
      <c r="K509" s="259"/>
      <c r="L509" s="134"/>
    </row>
    <row r="510" spans="1:12" s="136" customFormat="1" x14ac:dyDescent="0.25">
      <c r="A510" s="134"/>
      <c r="B510" s="253">
        <f t="shared" si="15"/>
        <v>386</v>
      </c>
      <c r="C510" s="359"/>
      <c r="D510" s="360"/>
      <c r="E510" s="360"/>
      <c r="F510" s="361"/>
      <c r="G510" s="362"/>
      <c r="H510" s="257"/>
      <c r="I510" s="257"/>
      <c r="J510" s="258">
        <f t="shared" si="16"/>
        <v>0</v>
      </c>
      <c r="K510" s="259"/>
      <c r="L510" s="134"/>
    </row>
    <row r="511" spans="1:12" s="136" customFormat="1" x14ac:dyDescent="0.25">
      <c r="A511" s="134"/>
      <c r="B511" s="253">
        <f t="shared" si="15"/>
        <v>387</v>
      </c>
      <c r="C511" s="359"/>
      <c r="D511" s="360"/>
      <c r="E511" s="360"/>
      <c r="F511" s="361"/>
      <c r="G511" s="362"/>
      <c r="H511" s="257"/>
      <c r="I511" s="257"/>
      <c r="J511" s="258">
        <f t="shared" si="16"/>
        <v>0</v>
      </c>
      <c r="K511" s="259"/>
      <c r="L511" s="134"/>
    </row>
    <row r="512" spans="1:12" s="136" customFormat="1" x14ac:dyDescent="0.25">
      <c r="A512" s="134"/>
      <c r="B512" s="253">
        <f t="shared" si="15"/>
        <v>388</v>
      </c>
      <c r="C512" s="359"/>
      <c r="D512" s="360"/>
      <c r="E512" s="360"/>
      <c r="F512" s="361"/>
      <c r="G512" s="362"/>
      <c r="H512" s="257"/>
      <c r="I512" s="257"/>
      <c r="J512" s="258">
        <f t="shared" si="16"/>
        <v>0</v>
      </c>
      <c r="K512" s="259"/>
      <c r="L512" s="134"/>
    </row>
    <row r="513" spans="1:12" s="136" customFormat="1" x14ac:dyDescent="0.25">
      <c r="A513" s="134"/>
      <c r="B513" s="253">
        <f t="shared" si="15"/>
        <v>389</v>
      </c>
      <c r="C513" s="359"/>
      <c r="D513" s="360"/>
      <c r="E513" s="360"/>
      <c r="F513" s="361"/>
      <c r="G513" s="362"/>
      <c r="H513" s="257"/>
      <c r="I513" s="257"/>
      <c r="J513" s="258">
        <f t="shared" si="16"/>
        <v>0</v>
      </c>
      <c r="K513" s="259"/>
      <c r="L513" s="134"/>
    </row>
    <row r="514" spans="1:12" s="136" customFormat="1" x14ac:dyDescent="0.25">
      <c r="A514" s="134"/>
      <c r="B514" s="253">
        <f t="shared" si="15"/>
        <v>390</v>
      </c>
      <c r="C514" s="359"/>
      <c r="D514" s="360"/>
      <c r="E514" s="360"/>
      <c r="F514" s="361"/>
      <c r="G514" s="362"/>
      <c r="H514" s="257"/>
      <c r="I514" s="257"/>
      <c r="J514" s="258">
        <f t="shared" si="16"/>
        <v>0</v>
      </c>
      <c r="K514" s="259"/>
      <c r="L514" s="134"/>
    </row>
    <row r="515" spans="1:12" s="136" customFormat="1" x14ac:dyDescent="0.25">
      <c r="A515" s="134"/>
      <c r="B515" s="253">
        <f t="shared" si="15"/>
        <v>391</v>
      </c>
      <c r="C515" s="359"/>
      <c r="D515" s="360"/>
      <c r="E515" s="360"/>
      <c r="F515" s="361"/>
      <c r="G515" s="362"/>
      <c r="H515" s="257"/>
      <c r="I515" s="257"/>
      <c r="J515" s="258">
        <f t="shared" si="16"/>
        <v>0</v>
      </c>
      <c r="K515" s="259"/>
      <c r="L515" s="134"/>
    </row>
    <row r="516" spans="1:12" s="136" customFormat="1" x14ac:dyDescent="0.25">
      <c r="A516" s="134"/>
      <c r="B516" s="253">
        <f t="shared" si="15"/>
        <v>392</v>
      </c>
      <c r="C516" s="359"/>
      <c r="D516" s="360"/>
      <c r="E516" s="360"/>
      <c r="F516" s="361"/>
      <c r="G516" s="362"/>
      <c r="H516" s="257"/>
      <c r="I516" s="257"/>
      <c r="J516" s="258">
        <f t="shared" si="16"/>
        <v>0</v>
      </c>
      <c r="K516" s="259"/>
      <c r="L516" s="134"/>
    </row>
    <row r="517" spans="1:12" s="136" customFormat="1" x14ac:dyDescent="0.25">
      <c r="A517" s="134"/>
      <c r="B517" s="253">
        <f t="shared" si="15"/>
        <v>393</v>
      </c>
      <c r="C517" s="359"/>
      <c r="D517" s="360"/>
      <c r="E517" s="360"/>
      <c r="F517" s="361"/>
      <c r="G517" s="362"/>
      <c r="H517" s="257"/>
      <c r="I517" s="257"/>
      <c r="J517" s="258">
        <f t="shared" si="16"/>
        <v>0</v>
      </c>
      <c r="K517" s="259"/>
      <c r="L517" s="134"/>
    </row>
    <row r="518" spans="1:12" s="136" customFormat="1" x14ac:dyDescent="0.25">
      <c r="A518" s="134"/>
      <c r="B518" s="253">
        <f t="shared" si="15"/>
        <v>394</v>
      </c>
      <c r="C518" s="359"/>
      <c r="D518" s="360"/>
      <c r="E518" s="360"/>
      <c r="F518" s="361"/>
      <c r="G518" s="362"/>
      <c r="H518" s="257"/>
      <c r="I518" s="257"/>
      <c r="J518" s="258">
        <f t="shared" si="16"/>
        <v>0</v>
      </c>
      <c r="K518" s="259"/>
      <c r="L518" s="134"/>
    </row>
    <row r="519" spans="1:12" s="136" customFormat="1" x14ac:dyDescent="0.25">
      <c r="A519" s="134"/>
      <c r="B519" s="253">
        <f t="shared" si="15"/>
        <v>395</v>
      </c>
      <c r="C519" s="359"/>
      <c r="D519" s="360"/>
      <c r="E519" s="360"/>
      <c r="F519" s="361"/>
      <c r="G519" s="362"/>
      <c r="H519" s="257"/>
      <c r="I519" s="257"/>
      <c r="J519" s="258">
        <f t="shared" si="16"/>
        <v>0</v>
      </c>
      <c r="K519" s="259"/>
      <c r="L519" s="134"/>
    </row>
    <row r="520" spans="1:12" s="136" customFormat="1" x14ac:dyDescent="0.25">
      <c r="A520" s="134"/>
      <c r="B520" s="253">
        <f t="shared" si="15"/>
        <v>396</v>
      </c>
      <c r="C520" s="359"/>
      <c r="D520" s="360"/>
      <c r="E520" s="360"/>
      <c r="F520" s="361"/>
      <c r="G520" s="362"/>
      <c r="H520" s="257"/>
      <c r="I520" s="257"/>
      <c r="J520" s="258">
        <f t="shared" si="16"/>
        <v>0</v>
      </c>
      <c r="K520" s="259"/>
      <c r="L520" s="134"/>
    </row>
    <row r="521" spans="1:12" s="136" customFormat="1" x14ac:dyDescent="0.25">
      <c r="A521" s="134"/>
      <c r="B521" s="253">
        <f t="shared" si="15"/>
        <v>397</v>
      </c>
      <c r="C521" s="359"/>
      <c r="D521" s="360"/>
      <c r="E521" s="360"/>
      <c r="F521" s="361"/>
      <c r="G521" s="362"/>
      <c r="H521" s="257"/>
      <c r="I521" s="257"/>
      <c r="J521" s="258">
        <f t="shared" si="16"/>
        <v>0</v>
      </c>
      <c r="K521" s="259"/>
      <c r="L521" s="134"/>
    </row>
    <row r="522" spans="1:12" s="136" customFormat="1" x14ac:dyDescent="0.25">
      <c r="A522" s="134"/>
      <c r="B522" s="253">
        <f t="shared" si="15"/>
        <v>398</v>
      </c>
      <c r="C522" s="359"/>
      <c r="D522" s="360"/>
      <c r="E522" s="360"/>
      <c r="F522" s="361"/>
      <c r="G522" s="362"/>
      <c r="H522" s="257"/>
      <c r="I522" s="257"/>
      <c r="J522" s="258">
        <f t="shared" si="16"/>
        <v>0</v>
      </c>
      <c r="K522" s="259"/>
      <c r="L522" s="134"/>
    </row>
    <row r="523" spans="1:12" s="136" customFormat="1" x14ac:dyDescent="0.25">
      <c r="A523" s="134"/>
      <c r="B523" s="253">
        <f t="shared" si="15"/>
        <v>399</v>
      </c>
      <c r="C523" s="359"/>
      <c r="D523" s="360"/>
      <c r="E523" s="360"/>
      <c r="F523" s="361"/>
      <c r="G523" s="362"/>
      <c r="H523" s="257"/>
      <c r="I523" s="257"/>
      <c r="J523" s="258">
        <f t="shared" si="16"/>
        <v>0</v>
      </c>
      <c r="K523" s="259"/>
      <c r="L523" s="134"/>
    </row>
    <row r="524" spans="1:12" s="136" customFormat="1" x14ac:dyDescent="0.25">
      <c r="A524" s="134"/>
      <c r="B524" s="253">
        <f t="shared" si="15"/>
        <v>400</v>
      </c>
      <c r="C524" s="359"/>
      <c r="D524" s="360"/>
      <c r="E524" s="360"/>
      <c r="F524" s="361"/>
      <c r="G524" s="362"/>
      <c r="H524" s="257"/>
      <c r="I524" s="257"/>
      <c r="J524" s="258">
        <f t="shared" si="16"/>
        <v>0</v>
      </c>
      <c r="K524" s="259"/>
      <c r="L524" s="134"/>
    </row>
    <row r="525" spans="1:12" s="136" customFormat="1" ht="15.75" x14ac:dyDescent="0.25">
      <c r="A525" s="134"/>
      <c r="B525" s="135"/>
      <c r="C525" s="137"/>
      <c r="D525" s="134"/>
      <c r="E525" s="138"/>
      <c r="F525" s="141"/>
      <c r="G525" s="141"/>
      <c r="H525" s="141">
        <f>SUM(H125:H524)</f>
        <v>0</v>
      </c>
      <c r="I525" s="141">
        <f>SUM(I125:I524)</f>
        <v>202688.86000000004</v>
      </c>
      <c r="J525" s="141">
        <f>SUM(J125:J524)</f>
        <v>202688.86000000004</v>
      </c>
      <c r="K525" s="142"/>
      <c r="L525" s="134"/>
    </row>
    <row r="526" spans="1:12" s="14" customFormat="1" x14ac:dyDescent="0.25">
      <c r="B526" s="79"/>
      <c r="C526" s="107" t="s">
        <v>187</v>
      </c>
      <c r="K526" s="23"/>
    </row>
    <row r="527" spans="1:12" s="14" customFormat="1" x14ac:dyDescent="0.25">
      <c r="B527" s="261">
        <v>1</v>
      </c>
      <c r="C527" s="262" t="s">
        <v>294</v>
      </c>
      <c r="D527" s="263"/>
      <c r="E527" s="263"/>
      <c r="F527" s="263"/>
      <c r="G527" s="263"/>
      <c r="H527" s="263"/>
      <c r="I527" s="263"/>
      <c r="J527" s="263"/>
      <c r="K527" s="264"/>
    </row>
    <row r="528" spans="1:12" s="14" customFormat="1" x14ac:dyDescent="0.25">
      <c r="B528" s="261">
        <f t="shared" ref="B528:B546" si="17">B527+1</f>
        <v>2</v>
      </c>
      <c r="C528" s="262" t="s">
        <v>294</v>
      </c>
      <c r="D528" s="263"/>
      <c r="E528" s="263"/>
      <c r="F528" s="263"/>
      <c r="G528" s="263"/>
      <c r="H528" s="263"/>
      <c r="I528" s="263"/>
      <c r="J528" s="263"/>
      <c r="K528" s="264"/>
    </row>
    <row r="529" spans="2:11" s="14" customFormat="1" x14ac:dyDescent="0.25">
      <c r="B529" s="261">
        <f t="shared" si="17"/>
        <v>3</v>
      </c>
      <c r="C529" s="262" t="s">
        <v>294</v>
      </c>
      <c r="D529" s="263"/>
      <c r="E529" s="263"/>
      <c r="F529" s="263"/>
      <c r="G529" s="263"/>
      <c r="H529" s="263"/>
      <c r="I529" s="263"/>
      <c r="J529" s="263"/>
      <c r="K529" s="264"/>
    </row>
    <row r="530" spans="2:11" s="14" customFormat="1" x14ac:dyDescent="0.25">
      <c r="B530" s="261">
        <f t="shared" si="17"/>
        <v>4</v>
      </c>
      <c r="C530" s="262" t="s">
        <v>294</v>
      </c>
      <c r="D530" s="263"/>
      <c r="E530" s="263"/>
      <c r="F530" s="263"/>
      <c r="G530" s="263"/>
      <c r="H530" s="263"/>
      <c r="I530" s="263"/>
      <c r="J530" s="263"/>
      <c r="K530" s="264"/>
    </row>
    <row r="531" spans="2:11" s="14" customFormat="1" x14ac:dyDescent="0.25">
      <c r="B531" s="261">
        <f t="shared" si="17"/>
        <v>5</v>
      </c>
      <c r="C531" s="262" t="s">
        <v>294</v>
      </c>
      <c r="D531" s="263"/>
      <c r="E531" s="263"/>
      <c r="F531" s="263"/>
      <c r="G531" s="263"/>
      <c r="H531" s="263"/>
      <c r="I531" s="263"/>
      <c r="J531" s="263"/>
      <c r="K531" s="264"/>
    </row>
    <row r="532" spans="2:11" s="14" customFormat="1" x14ac:dyDescent="0.25">
      <c r="B532" s="261">
        <f t="shared" si="17"/>
        <v>6</v>
      </c>
      <c r="C532" s="262" t="s">
        <v>294</v>
      </c>
      <c r="D532" s="263"/>
      <c r="E532" s="263"/>
      <c r="F532" s="263"/>
      <c r="G532" s="263"/>
      <c r="H532" s="263"/>
      <c r="I532" s="263"/>
      <c r="J532" s="263"/>
      <c r="K532" s="264"/>
    </row>
    <row r="533" spans="2:11" s="14" customFormat="1" x14ac:dyDescent="0.25">
      <c r="B533" s="261">
        <f t="shared" si="17"/>
        <v>7</v>
      </c>
      <c r="C533" s="262" t="s">
        <v>294</v>
      </c>
      <c r="D533" s="263"/>
      <c r="E533" s="263"/>
      <c r="F533" s="263"/>
      <c r="G533" s="263"/>
      <c r="H533" s="263"/>
      <c r="I533" s="263"/>
      <c r="J533" s="263"/>
      <c r="K533" s="264"/>
    </row>
    <row r="534" spans="2:11" s="14" customFormat="1" x14ac:dyDescent="0.25">
      <c r="B534" s="261">
        <f t="shared" si="17"/>
        <v>8</v>
      </c>
      <c r="C534" s="262" t="s">
        <v>294</v>
      </c>
      <c r="D534" s="263"/>
      <c r="E534" s="263"/>
      <c r="F534" s="263"/>
      <c r="G534" s="263"/>
      <c r="H534" s="263"/>
      <c r="I534" s="263"/>
      <c r="J534" s="263"/>
      <c r="K534" s="264"/>
    </row>
    <row r="535" spans="2:11" s="14" customFormat="1" x14ac:dyDescent="0.25">
      <c r="B535" s="261">
        <f t="shared" si="17"/>
        <v>9</v>
      </c>
      <c r="C535" s="262" t="s">
        <v>294</v>
      </c>
      <c r="D535" s="263"/>
      <c r="E535" s="263"/>
      <c r="F535" s="263"/>
      <c r="G535" s="263"/>
      <c r="H535" s="263"/>
      <c r="I535" s="263"/>
      <c r="J535" s="263"/>
      <c r="K535" s="264"/>
    </row>
    <row r="536" spans="2:11" s="14" customFormat="1" x14ac:dyDescent="0.25">
      <c r="B536" s="261">
        <f t="shared" si="17"/>
        <v>10</v>
      </c>
      <c r="C536" s="262" t="s">
        <v>294</v>
      </c>
      <c r="D536" s="263"/>
      <c r="E536" s="263"/>
      <c r="F536" s="263"/>
      <c r="G536" s="263"/>
      <c r="H536" s="263"/>
      <c r="I536" s="263"/>
      <c r="J536" s="263"/>
      <c r="K536" s="264"/>
    </row>
    <row r="537" spans="2:11" s="14" customFormat="1" x14ac:dyDescent="0.25">
      <c r="B537" s="261">
        <f t="shared" si="17"/>
        <v>11</v>
      </c>
      <c r="C537" s="262" t="s">
        <v>294</v>
      </c>
      <c r="D537" s="263"/>
      <c r="E537" s="263"/>
      <c r="F537" s="263"/>
      <c r="G537" s="263"/>
      <c r="H537" s="263"/>
      <c r="I537" s="263"/>
      <c r="J537" s="263"/>
      <c r="K537" s="264"/>
    </row>
    <row r="538" spans="2:11" s="14" customFormat="1" x14ac:dyDescent="0.25">
      <c r="B538" s="261">
        <f t="shared" si="17"/>
        <v>12</v>
      </c>
      <c r="C538" s="262" t="s">
        <v>294</v>
      </c>
      <c r="D538" s="263"/>
      <c r="E538" s="263"/>
      <c r="F538" s="263"/>
      <c r="G538" s="263"/>
      <c r="H538" s="263"/>
      <c r="I538" s="263"/>
      <c r="J538" s="263"/>
      <c r="K538" s="264"/>
    </row>
    <row r="539" spans="2:11" s="14" customFormat="1" x14ac:dyDescent="0.25">
      <c r="B539" s="261">
        <f t="shared" si="17"/>
        <v>13</v>
      </c>
      <c r="C539" s="262" t="s">
        <v>294</v>
      </c>
      <c r="D539" s="263"/>
      <c r="E539" s="263"/>
      <c r="F539" s="263"/>
      <c r="G539" s="263"/>
      <c r="H539" s="263"/>
      <c r="I539" s="263"/>
      <c r="J539" s="263"/>
      <c r="K539" s="264"/>
    </row>
    <row r="540" spans="2:11" s="14" customFormat="1" x14ac:dyDescent="0.25">
      <c r="B540" s="261">
        <f t="shared" si="17"/>
        <v>14</v>
      </c>
      <c r="C540" s="262" t="s">
        <v>294</v>
      </c>
      <c r="D540" s="263"/>
      <c r="E540" s="263"/>
      <c r="F540" s="263"/>
      <c r="G540" s="263"/>
      <c r="H540" s="263"/>
      <c r="I540" s="263"/>
      <c r="J540" s="263"/>
      <c r="K540" s="264"/>
    </row>
    <row r="541" spans="2:11" s="14" customFormat="1" x14ac:dyDescent="0.25">
      <c r="B541" s="261">
        <f t="shared" si="17"/>
        <v>15</v>
      </c>
      <c r="C541" s="262" t="s">
        <v>294</v>
      </c>
      <c r="D541" s="263"/>
      <c r="E541" s="263"/>
      <c r="F541" s="263"/>
      <c r="G541" s="263"/>
      <c r="H541" s="263"/>
      <c r="I541" s="263"/>
      <c r="J541" s="263"/>
      <c r="K541" s="264"/>
    </row>
    <row r="542" spans="2:11" s="14" customFormat="1" x14ac:dyDescent="0.25">
      <c r="B542" s="261">
        <f t="shared" si="17"/>
        <v>16</v>
      </c>
      <c r="C542" s="262" t="s">
        <v>294</v>
      </c>
      <c r="D542" s="263"/>
      <c r="E542" s="263"/>
      <c r="F542" s="263"/>
      <c r="G542" s="263"/>
      <c r="H542" s="263"/>
      <c r="I542" s="263"/>
      <c r="J542" s="263"/>
      <c r="K542" s="264"/>
    </row>
    <row r="543" spans="2:11" s="14" customFormat="1" x14ac:dyDescent="0.25">
      <c r="B543" s="261">
        <f t="shared" si="17"/>
        <v>17</v>
      </c>
      <c r="C543" s="262" t="s">
        <v>294</v>
      </c>
      <c r="D543" s="263"/>
      <c r="E543" s="263"/>
      <c r="F543" s="263"/>
      <c r="G543" s="263"/>
      <c r="H543" s="263"/>
      <c r="I543" s="263"/>
      <c r="J543" s="263"/>
      <c r="K543" s="264"/>
    </row>
    <row r="544" spans="2:11" s="14" customFormat="1" x14ac:dyDescent="0.25">
      <c r="B544" s="261">
        <f t="shared" si="17"/>
        <v>18</v>
      </c>
      <c r="C544" s="262" t="s">
        <v>294</v>
      </c>
      <c r="D544" s="263"/>
      <c r="E544" s="263"/>
      <c r="F544" s="263"/>
      <c r="G544" s="263"/>
      <c r="H544" s="263"/>
      <c r="I544" s="263"/>
      <c r="J544" s="263"/>
      <c r="K544" s="264"/>
    </row>
    <row r="545" spans="1:12" s="14" customFormat="1" x14ac:dyDescent="0.25">
      <c r="B545" s="261">
        <f t="shared" si="17"/>
        <v>19</v>
      </c>
      <c r="C545" s="262" t="s">
        <v>294</v>
      </c>
      <c r="D545" s="263"/>
      <c r="E545" s="263"/>
      <c r="F545" s="263"/>
      <c r="G545" s="263"/>
      <c r="H545" s="263"/>
      <c r="I545" s="263"/>
      <c r="J545" s="263"/>
      <c r="K545" s="264"/>
    </row>
    <row r="546" spans="1:12" s="14" customFormat="1" ht="13.5" thickBot="1" x14ac:dyDescent="0.3">
      <c r="B546" s="265">
        <f t="shared" si="17"/>
        <v>20</v>
      </c>
      <c r="C546" s="262" t="s">
        <v>294</v>
      </c>
      <c r="D546" s="266"/>
      <c r="E546" s="266"/>
      <c r="F546" s="266"/>
      <c r="G546" s="266"/>
      <c r="H546" s="266"/>
      <c r="I546" s="266"/>
      <c r="J546" s="266"/>
      <c r="K546" s="267"/>
    </row>
    <row r="547" spans="1:12" x14ac:dyDescent="0.25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</sheetData>
  <sheetProtection sheet="1" objects="1" scenarios="1" selectLockedCells="1"/>
  <mergeCells count="1">
    <mergeCell ref="E30:H30"/>
  </mergeCells>
  <conditionalFormatting sqref="A17:B31 K17:XFD31 A32:XFD35 G36:H36 D36:F38 A36:B71 G37:J38 C38:C49 A123:XFD525">
    <cfRule type="cellIs" dxfId="23" priority="39" operator="lessThan">
      <formula>0</formula>
    </cfRule>
  </conditionalFormatting>
  <conditionalFormatting sqref="A2:XFD16">
    <cfRule type="cellIs" dxfId="22" priority="35" operator="lessThan">
      <formula>0</formula>
    </cfRule>
  </conditionalFormatting>
  <conditionalFormatting sqref="C36 A72:XFD72 J73:XFD116 A73:B122 K117:XFD121 J122:XFD122 B526:K526 A526:A546 L526:XFD546 A547:XFD1048576 B527:C546">
    <cfRule type="cellIs" dxfId="21" priority="50" operator="lessThan">
      <formula>0</formula>
    </cfRule>
  </conditionalFormatting>
  <conditionalFormatting sqref="C56:C66">
    <cfRule type="cellIs" dxfId="20" priority="11" operator="lessThan">
      <formula>0</formula>
    </cfRule>
  </conditionalFormatting>
  <conditionalFormatting sqref="C74:C117">
    <cfRule type="cellIs" dxfId="19" priority="48" operator="lessThan">
      <formula>0</formula>
    </cfRule>
  </conditionalFormatting>
  <conditionalFormatting sqref="C15:D15">
    <cfRule type="cellIs" dxfId="18" priority="41" operator="lessThan">
      <formula>0</formula>
    </cfRule>
  </conditionalFormatting>
  <conditionalFormatting sqref="C18:I18">
    <cfRule type="cellIs" dxfId="17" priority="37" operator="lessThan">
      <formula>0</formula>
    </cfRule>
  </conditionalFormatting>
  <conditionalFormatting sqref="D37:E49">
    <cfRule type="cellIs" dxfId="16" priority="32" operator="lessThan">
      <formula>0</formula>
    </cfRule>
  </conditionalFormatting>
  <conditionalFormatting sqref="E56:E66">
    <cfRule type="cellIs" dxfId="15" priority="21" operator="lessThan">
      <formula>0</formula>
    </cfRule>
  </conditionalFormatting>
  <conditionalFormatting sqref="E74:J116 E117:I117">
    <cfRule type="cellIs" dxfId="14" priority="47" operator="lessThan">
      <formula>0</formula>
    </cfRule>
  </conditionalFormatting>
  <conditionalFormatting sqref="F39:H40">
    <cfRule type="cellIs" dxfId="13" priority="10" operator="lessThan">
      <formula>0</formula>
    </cfRule>
  </conditionalFormatting>
  <conditionalFormatting sqref="G38">
    <cfRule type="cellIs" dxfId="12" priority="9" operator="lessThan">
      <formula>0</formula>
    </cfRule>
  </conditionalFormatting>
  <conditionalFormatting sqref="H56:H66">
    <cfRule type="cellIs" dxfId="11" priority="12" operator="lessThan">
      <formula>0</formula>
    </cfRule>
  </conditionalFormatting>
  <conditionalFormatting sqref="I40">
    <cfRule type="cellIs" dxfId="10" priority="8" operator="lessThan">
      <formula>0</formula>
    </cfRule>
  </conditionalFormatting>
  <conditionalFormatting sqref="J15">
    <cfRule type="cellIs" dxfId="9" priority="40" operator="lessThan">
      <formula>0</formula>
    </cfRule>
  </conditionalFormatting>
  <conditionalFormatting sqref="J18:J19 D19:I19 C19:C22 D20:G20 D21:J22 C23:E25 F23:J26 C26:C31 D27:I29 J27:J31 D30:E30 I30 D31:I31">
    <cfRule type="cellIs" dxfId="8" priority="38" operator="lessThan">
      <formula>0</formula>
    </cfRule>
  </conditionalFormatting>
  <conditionalFormatting sqref="J38:J42 D39:J49">
    <cfRule type="cellIs" dxfId="7" priority="33" operator="lessThan">
      <formula>0</formula>
    </cfRule>
  </conditionalFormatting>
  <conditionalFormatting sqref="J36:XFD71">
    <cfRule type="cellIs" dxfId="6" priority="16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useFirstPageNumber="1" r:id="rId1"/>
  <headerFooter>
    <oddHeader>&amp;F</oddHeader>
    <oddFooter>&amp;A&amp;RPágina &amp;P</oddFooter>
  </headerFooter>
  <rowBreaks count="3" manualBreakCount="3">
    <brk id="71" max="11" man="1"/>
    <brk id="122" max="11" man="1"/>
    <brk id="176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547149F-FA08-4B16-A3D5-7A9D019EA5E9}">
          <x14:formula1>
            <xm:f>Dados!$H$4:$H$53</xm:f>
          </x14:formula1>
          <xm:sqref>E13 G125:G524</xm:sqref>
        </x14:dataValidation>
        <x14:dataValidation type="list" allowBlank="1" showInputMessage="1" showErrorMessage="1" xr:uid="{2D8A83D2-3FE5-4E04-82AD-B949589E249D}">
          <x14:formula1>
            <xm:f>Dados!$A$4:$A$33</xm:f>
          </x14:formula1>
          <xm:sqref>E6</xm:sqref>
        </x14:dataValidation>
        <x14:dataValidation type="list" allowBlank="1" showInputMessage="1" showErrorMessage="1" xr:uid="{61656A04-85BA-46A3-8969-752E1FAAEF59}">
          <x14:formula1>
            <xm:f>Dados!$B$4:$B$23</xm:f>
          </x14:formula1>
          <xm:sqref>E8</xm:sqref>
        </x14:dataValidation>
        <x14:dataValidation type="list" allowBlank="1" showInputMessage="1" showErrorMessage="1" xr:uid="{1F50F460-0FC8-4021-A76A-7D8F9287B2D1}">
          <x14:formula1>
            <xm:f>Dados!$G$4:$G$23</xm:f>
          </x14:formula1>
          <xm:sqref>D125:D524</xm:sqref>
        </x14:dataValidation>
        <x14:dataValidation type="list" allowBlank="1" showInputMessage="1" showErrorMessage="1" xr:uid="{6F08A7B9-F0D6-43D3-92C5-DD6EEA05E29B}">
          <x14:formula1>
            <xm:f>Dados!$D$4:$D$23</xm:f>
          </x14:formula1>
          <xm:sqref>E125:E524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B085-EA8E-45C1-940E-2EC3435BA6D5}">
  <sheetPr>
    <pageSetUpPr fitToPage="1"/>
  </sheetPr>
  <dimension ref="A1:Q60"/>
  <sheetViews>
    <sheetView showGridLines="0" zoomScaleNormal="100" zoomScaleSheetLayoutView="100" workbookViewId="0">
      <selection activeCell="F9" sqref="F9"/>
    </sheetView>
  </sheetViews>
  <sheetFormatPr defaultColWidth="0" defaultRowHeight="12.75" zeroHeight="1" x14ac:dyDescent="0.25"/>
  <cols>
    <col min="1" max="1" width="2.28515625" style="16" customWidth="1"/>
    <col min="2" max="2" width="5.5703125" style="168" customWidth="1"/>
    <col min="3" max="10" width="17.28515625" style="16" customWidth="1"/>
    <col min="11" max="11" width="5.5703125" style="16" customWidth="1"/>
    <col min="12" max="12" width="2.28515625" style="16" customWidth="1"/>
    <col min="13" max="17" width="18.140625" style="16" hidden="1" customWidth="1"/>
    <col min="18" max="16384" width="9.140625" style="16" hidden="1"/>
  </cols>
  <sheetData>
    <row r="1" spans="1:15" ht="13.5" thickBot="1" x14ac:dyDescent="0.3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23.25" x14ac:dyDescent="0.25">
      <c r="A2" s="14"/>
      <c r="B2" s="17"/>
      <c r="C2" s="18" t="s">
        <v>278</v>
      </c>
      <c r="D2" s="19"/>
      <c r="E2" s="19"/>
      <c r="F2" s="19"/>
      <c r="G2" s="19"/>
      <c r="H2" s="19"/>
      <c r="I2" s="19"/>
      <c r="J2" s="19"/>
      <c r="K2" s="20"/>
      <c r="L2" s="14"/>
      <c r="M2" s="21"/>
      <c r="N2" s="21"/>
      <c r="O2" s="21"/>
    </row>
    <row r="3" spans="1:15" x14ac:dyDescent="0.25">
      <c r="A3" s="14"/>
      <c r="B3" s="22"/>
      <c r="C3" s="14"/>
      <c r="D3" s="14"/>
      <c r="E3" s="14"/>
      <c r="F3" s="14"/>
      <c r="G3" s="14"/>
      <c r="H3" s="14"/>
      <c r="I3" s="14"/>
      <c r="J3" s="14"/>
      <c r="K3" s="23"/>
      <c r="L3" s="14"/>
      <c r="M3" s="21"/>
      <c r="N3" s="21"/>
      <c r="O3" s="21"/>
    </row>
    <row r="4" spans="1:15" ht="18.75" x14ac:dyDescent="0.25">
      <c r="A4" s="14"/>
      <c r="B4" s="123"/>
      <c r="C4" s="124" t="s">
        <v>9</v>
      </c>
      <c r="D4" s="124"/>
      <c r="E4" s="124"/>
      <c r="F4" s="124"/>
      <c r="G4" s="124"/>
      <c r="H4" s="124"/>
      <c r="I4" s="124"/>
      <c r="J4" s="124"/>
      <c r="K4" s="30"/>
      <c r="L4" s="31"/>
      <c r="M4" s="32"/>
      <c r="N4" s="32"/>
      <c r="O4" s="32"/>
    </row>
    <row r="5" spans="1:15" x14ac:dyDescent="0.25">
      <c r="A5" s="14"/>
      <c r="B5" s="33"/>
      <c r="C5" s="34" t="s">
        <v>114</v>
      </c>
      <c r="D5" s="35"/>
      <c r="E5" s="39" t="s">
        <v>279</v>
      </c>
      <c r="F5" s="39"/>
      <c r="G5" s="39"/>
      <c r="H5" s="39"/>
      <c r="I5" s="39"/>
      <c r="J5" s="39"/>
      <c r="K5" s="46"/>
      <c r="L5" s="14"/>
      <c r="M5" s="36"/>
      <c r="N5" s="37"/>
      <c r="O5" s="38"/>
    </row>
    <row r="6" spans="1:15" x14ac:dyDescent="0.25">
      <c r="A6" s="14"/>
      <c r="B6" s="33"/>
      <c r="C6" s="31" t="s">
        <v>116</v>
      </c>
      <c r="D6" s="39"/>
      <c r="E6" s="170" t="s">
        <v>51</v>
      </c>
      <c r="F6" s="170"/>
      <c r="G6" s="280" t="s">
        <v>280</v>
      </c>
      <c r="H6" s="14"/>
      <c r="I6" s="281">
        <v>100</v>
      </c>
      <c r="J6" s="281"/>
      <c r="K6" s="46"/>
      <c r="L6" s="14"/>
      <c r="M6" s="36"/>
      <c r="N6" s="37"/>
      <c r="O6" s="38"/>
    </row>
    <row r="7" spans="1:15" x14ac:dyDescent="0.25">
      <c r="A7" s="14"/>
      <c r="B7" s="33"/>
      <c r="C7" s="31" t="s">
        <v>208</v>
      </c>
      <c r="D7" s="39"/>
      <c r="E7" s="170"/>
      <c r="F7" s="170"/>
      <c r="G7" s="280" t="str">
        <f>H14</f>
        <v>(-) Despesas Próprias CRO (a)</v>
      </c>
      <c r="H7" s="14"/>
      <c r="I7" s="278">
        <f>H30</f>
        <v>36</v>
      </c>
      <c r="J7" s="221"/>
      <c r="K7" s="46"/>
      <c r="L7" s="14"/>
      <c r="M7" s="36"/>
      <c r="N7" s="37"/>
      <c r="O7" s="38"/>
    </row>
    <row r="8" spans="1:15" x14ac:dyDescent="0.25">
      <c r="A8" s="14"/>
      <c r="B8" s="33"/>
      <c r="C8" s="31" t="s">
        <v>5</v>
      </c>
      <c r="D8" s="35"/>
      <c r="E8" s="172">
        <v>2025</v>
      </c>
      <c r="F8" s="170"/>
      <c r="G8" s="280" t="str">
        <f>I14</f>
        <v>(-) Despesas do Programa (b)</v>
      </c>
      <c r="H8" s="14"/>
      <c r="I8" s="278">
        <f>I30</f>
        <v>42</v>
      </c>
      <c r="J8" s="221"/>
      <c r="K8" s="46"/>
      <c r="L8" s="14"/>
      <c r="M8" s="36"/>
      <c r="N8" s="37"/>
      <c r="O8" s="38"/>
    </row>
    <row r="9" spans="1:15" x14ac:dyDescent="0.25">
      <c r="A9" s="14"/>
      <c r="B9" s="33"/>
      <c r="C9" s="34" t="s">
        <v>261</v>
      </c>
      <c r="D9" s="14"/>
      <c r="E9" s="176">
        <v>45940</v>
      </c>
      <c r="F9" s="170"/>
      <c r="G9" s="280" t="str">
        <f>J14</f>
        <v>(=) Despesas Executadas (a+b)</v>
      </c>
      <c r="H9" s="14"/>
      <c r="I9" s="282">
        <f>I7+I8</f>
        <v>78</v>
      </c>
      <c r="J9" s="221"/>
      <c r="K9" s="46"/>
      <c r="L9" s="14"/>
      <c r="M9" s="36"/>
      <c r="N9" s="37"/>
      <c r="O9" s="38"/>
    </row>
    <row r="10" spans="1:15" x14ac:dyDescent="0.25">
      <c r="A10" s="14"/>
      <c r="B10" s="33"/>
      <c r="C10" s="34" t="s">
        <v>132</v>
      </c>
      <c r="D10" s="14"/>
      <c r="E10" s="176">
        <v>45688</v>
      </c>
      <c r="F10" s="170"/>
      <c r="G10" s="283" t="s">
        <v>281</v>
      </c>
      <c r="H10" s="14"/>
      <c r="I10" s="284">
        <f>I6-I9</f>
        <v>22</v>
      </c>
      <c r="J10" s="221"/>
      <c r="K10" s="46"/>
      <c r="L10" s="14"/>
      <c r="M10" s="36"/>
      <c r="N10" s="37"/>
      <c r="O10" s="38"/>
    </row>
    <row r="11" spans="1:15" x14ac:dyDescent="0.25">
      <c r="A11" s="14"/>
      <c r="B11" s="33"/>
      <c r="C11" s="34"/>
      <c r="D11" s="34"/>
      <c r="E11" s="34"/>
      <c r="F11" s="34"/>
      <c r="G11" s="34"/>
      <c r="H11" s="34"/>
      <c r="I11" s="34"/>
      <c r="J11" s="34"/>
      <c r="K11" s="46"/>
      <c r="L11" s="14"/>
      <c r="M11" s="36"/>
      <c r="N11" s="37"/>
      <c r="O11" s="38"/>
    </row>
    <row r="12" spans="1:15" ht="15.75" x14ac:dyDescent="0.25">
      <c r="A12" s="14"/>
      <c r="B12" s="33"/>
      <c r="C12" s="218"/>
      <c r="D12" s="219"/>
      <c r="E12" s="220"/>
      <c r="F12" s="39"/>
      <c r="G12" s="39"/>
      <c r="H12" s="39"/>
      <c r="I12" s="39"/>
      <c r="J12" s="39"/>
      <c r="K12" s="46"/>
      <c r="L12" s="14"/>
      <c r="M12" s="36"/>
      <c r="N12" s="37"/>
      <c r="O12" s="38"/>
    </row>
    <row r="13" spans="1:15" ht="18.75" x14ac:dyDescent="0.25">
      <c r="A13" s="14"/>
      <c r="B13" s="123"/>
      <c r="C13" s="124" t="s">
        <v>267</v>
      </c>
      <c r="D13" s="124"/>
      <c r="E13" s="124"/>
      <c r="F13" s="124"/>
      <c r="G13" s="124"/>
      <c r="H13" s="124"/>
      <c r="I13" s="124"/>
      <c r="J13" s="124"/>
      <c r="K13" s="30"/>
      <c r="L13" s="14"/>
    </row>
    <row r="14" spans="1:15" s="252" customFormat="1" ht="25.5" x14ac:dyDescent="0.25">
      <c r="A14" s="251"/>
      <c r="B14" s="130" t="s">
        <v>165</v>
      </c>
      <c r="C14" s="131" t="s">
        <v>198</v>
      </c>
      <c r="D14" s="131" t="s">
        <v>8</v>
      </c>
      <c r="E14" s="131" t="s">
        <v>7</v>
      </c>
      <c r="F14" s="131" t="s">
        <v>199</v>
      </c>
      <c r="G14" s="131" t="s">
        <v>10</v>
      </c>
      <c r="H14" s="132" t="s">
        <v>201</v>
      </c>
      <c r="I14" s="132" t="s">
        <v>282</v>
      </c>
      <c r="J14" s="132" t="s">
        <v>259</v>
      </c>
      <c r="K14" s="133" t="s">
        <v>6</v>
      </c>
      <c r="L14" s="251"/>
    </row>
    <row r="15" spans="1:15" s="136" customFormat="1" ht="38.25" x14ac:dyDescent="0.25">
      <c r="A15" s="134"/>
      <c r="B15" s="253">
        <v>1</v>
      </c>
      <c r="C15" s="254" t="s">
        <v>283</v>
      </c>
      <c r="D15" s="255" t="s">
        <v>15</v>
      </c>
      <c r="E15" s="255" t="s">
        <v>284</v>
      </c>
      <c r="F15" s="255" t="s">
        <v>285</v>
      </c>
      <c r="G15" s="256" t="s">
        <v>17</v>
      </c>
      <c r="H15" s="257">
        <v>1</v>
      </c>
      <c r="I15" s="257">
        <v>2</v>
      </c>
      <c r="J15" s="258">
        <f t="shared" ref="J15:J22" si="0">SUM(H15:I15)</f>
        <v>3</v>
      </c>
      <c r="K15" s="259">
        <v>2</v>
      </c>
      <c r="L15" s="134"/>
    </row>
    <row r="16" spans="1:15" s="136" customFormat="1" x14ac:dyDescent="0.25">
      <c r="A16" s="134"/>
      <c r="B16" s="253">
        <f>B15+1</f>
        <v>2</v>
      </c>
      <c r="C16" s="254" t="s">
        <v>286</v>
      </c>
      <c r="D16" s="255" t="s">
        <v>24</v>
      </c>
      <c r="E16" s="255" t="s">
        <v>57</v>
      </c>
      <c r="F16" s="255" t="s">
        <v>285</v>
      </c>
      <c r="G16" s="256" t="s">
        <v>24</v>
      </c>
      <c r="H16" s="257">
        <v>3</v>
      </c>
      <c r="I16" s="257">
        <v>4</v>
      </c>
      <c r="J16" s="258">
        <f t="shared" si="0"/>
        <v>7</v>
      </c>
      <c r="K16" s="259"/>
      <c r="L16" s="134"/>
    </row>
    <row r="17" spans="1:12" s="136" customFormat="1" ht="38.25" x14ac:dyDescent="0.25">
      <c r="A17" s="134"/>
      <c r="B17" s="253">
        <f t="shared" ref="B17:B29" si="1">B16+1</f>
        <v>3</v>
      </c>
      <c r="C17" s="254" t="s">
        <v>283</v>
      </c>
      <c r="D17" s="255" t="s">
        <v>287</v>
      </c>
      <c r="E17" s="255" t="s">
        <v>44</v>
      </c>
      <c r="F17" s="255" t="s">
        <v>285</v>
      </c>
      <c r="G17" s="256" t="s">
        <v>17</v>
      </c>
      <c r="H17" s="257">
        <v>5</v>
      </c>
      <c r="I17" s="257">
        <v>6</v>
      </c>
      <c r="J17" s="258">
        <f t="shared" si="0"/>
        <v>11</v>
      </c>
      <c r="K17" s="259"/>
      <c r="L17" s="134"/>
    </row>
    <row r="18" spans="1:12" s="136" customFormat="1" x14ac:dyDescent="0.25">
      <c r="A18" s="134"/>
      <c r="B18" s="253">
        <f>B17+1</f>
        <v>4</v>
      </c>
      <c r="C18" s="254" t="s">
        <v>288</v>
      </c>
      <c r="D18" s="255" t="s">
        <v>24</v>
      </c>
      <c r="E18" s="255" t="s">
        <v>44</v>
      </c>
      <c r="F18" s="255" t="s">
        <v>285</v>
      </c>
      <c r="G18" s="256" t="s">
        <v>24</v>
      </c>
      <c r="H18" s="257">
        <v>7</v>
      </c>
      <c r="I18" s="257">
        <v>8</v>
      </c>
      <c r="J18" s="258">
        <f t="shared" si="0"/>
        <v>15</v>
      </c>
      <c r="K18" s="259"/>
      <c r="L18" s="134"/>
    </row>
    <row r="19" spans="1:12" s="136" customFormat="1" ht="38.25" x14ac:dyDescent="0.25">
      <c r="A19" s="134"/>
      <c r="B19" s="253">
        <f t="shared" si="1"/>
        <v>5</v>
      </c>
      <c r="C19" s="254" t="s">
        <v>283</v>
      </c>
      <c r="D19" s="255" t="s">
        <v>47</v>
      </c>
      <c r="E19" s="255" t="s">
        <v>60</v>
      </c>
      <c r="F19" s="255" t="s">
        <v>285</v>
      </c>
      <c r="G19" s="256" t="s">
        <v>17</v>
      </c>
      <c r="H19" s="257">
        <v>9</v>
      </c>
      <c r="I19" s="257">
        <v>10</v>
      </c>
      <c r="J19" s="258">
        <f t="shared" si="0"/>
        <v>19</v>
      </c>
      <c r="K19" s="259"/>
      <c r="L19" s="134"/>
    </row>
    <row r="20" spans="1:12" s="136" customFormat="1" x14ac:dyDescent="0.25">
      <c r="A20" s="134"/>
      <c r="B20" s="253">
        <f t="shared" si="1"/>
        <v>6</v>
      </c>
      <c r="C20" s="254" t="s">
        <v>289</v>
      </c>
      <c r="D20" s="255" t="s">
        <v>24</v>
      </c>
      <c r="E20" s="255" t="s">
        <v>54</v>
      </c>
      <c r="F20" s="255" t="s">
        <v>285</v>
      </c>
      <c r="G20" s="256" t="s">
        <v>24</v>
      </c>
      <c r="H20" s="257">
        <v>11</v>
      </c>
      <c r="I20" s="257">
        <v>12</v>
      </c>
      <c r="J20" s="258">
        <f t="shared" si="0"/>
        <v>23</v>
      </c>
      <c r="K20" s="259"/>
      <c r="L20" s="134"/>
    </row>
    <row r="21" spans="1:12" s="136" customFormat="1" x14ac:dyDescent="0.25">
      <c r="A21" s="134"/>
      <c r="B21" s="253">
        <f t="shared" si="1"/>
        <v>7</v>
      </c>
      <c r="C21" s="254"/>
      <c r="D21" s="255"/>
      <c r="E21" s="255"/>
      <c r="F21" s="260"/>
      <c r="G21" s="256"/>
      <c r="H21" s="257"/>
      <c r="I21" s="257"/>
      <c r="J21" s="258">
        <f t="shared" si="0"/>
        <v>0</v>
      </c>
      <c r="K21" s="259"/>
      <c r="L21" s="134"/>
    </row>
    <row r="22" spans="1:12" s="136" customFormat="1" x14ac:dyDescent="0.25">
      <c r="A22" s="134"/>
      <c r="B22" s="253">
        <f t="shared" si="1"/>
        <v>8</v>
      </c>
      <c r="C22" s="254"/>
      <c r="D22" s="255"/>
      <c r="E22" s="255"/>
      <c r="F22" s="260"/>
      <c r="G22" s="256"/>
      <c r="H22" s="257"/>
      <c r="I22" s="257"/>
      <c r="J22" s="258">
        <f t="shared" si="0"/>
        <v>0</v>
      </c>
      <c r="K22" s="259"/>
      <c r="L22" s="134"/>
    </row>
    <row r="23" spans="1:12" s="136" customFormat="1" x14ac:dyDescent="0.25">
      <c r="A23" s="134"/>
      <c r="B23" s="253">
        <f t="shared" si="1"/>
        <v>9</v>
      </c>
      <c r="C23" s="254"/>
      <c r="D23" s="255"/>
      <c r="E23" s="255"/>
      <c r="F23" s="260"/>
      <c r="G23" s="256"/>
      <c r="H23" s="257"/>
      <c r="I23" s="257"/>
      <c r="J23" s="258">
        <f t="shared" ref="J23:J29" si="2">SUM(H23:I23)</f>
        <v>0</v>
      </c>
      <c r="K23" s="259"/>
      <c r="L23" s="134"/>
    </row>
    <row r="24" spans="1:12" s="136" customFormat="1" x14ac:dyDescent="0.25">
      <c r="A24" s="134"/>
      <c r="B24" s="253">
        <f t="shared" si="1"/>
        <v>10</v>
      </c>
      <c r="C24" s="254"/>
      <c r="D24" s="255"/>
      <c r="E24" s="255"/>
      <c r="F24" s="260"/>
      <c r="G24" s="256"/>
      <c r="H24" s="257"/>
      <c r="I24" s="257"/>
      <c r="J24" s="258">
        <f t="shared" si="2"/>
        <v>0</v>
      </c>
      <c r="K24" s="259"/>
      <c r="L24" s="134"/>
    </row>
    <row r="25" spans="1:12" s="136" customFormat="1" x14ac:dyDescent="0.25">
      <c r="A25" s="134"/>
      <c r="B25" s="253">
        <f t="shared" si="1"/>
        <v>11</v>
      </c>
      <c r="C25" s="254"/>
      <c r="D25" s="255"/>
      <c r="E25" s="255"/>
      <c r="F25" s="260"/>
      <c r="G25" s="256"/>
      <c r="H25" s="257"/>
      <c r="I25" s="257"/>
      <c r="J25" s="258">
        <f t="shared" si="2"/>
        <v>0</v>
      </c>
      <c r="K25" s="259"/>
      <c r="L25" s="134"/>
    </row>
    <row r="26" spans="1:12" s="136" customFormat="1" x14ac:dyDescent="0.25">
      <c r="A26" s="134"/>
      <c r="B26" s="253">
        <f t="shared" si="1"/>
        <v>12</v>
      </c>
      <c r="C26" s="254"/>
      <c r="D26" s="255"/>
      <c r="E26" s="255"/>
      <c r="F26" s="260"/>
      <c r="G26" s="256"/>
      <c r="H26" s="257"/>
      <c r="I26" s="257"/>
      <c r="J26" s="258">
        <f t="shared" si="2"/>
        <v>0</v>
      </c>
      <c r="K26" s="259"/>
      <c r="L26" s="134"/>
    </row>
    <row r="27" spans="1:12" s="136" customFormat="1" x14ac:dyDescent="0.25">
      <c r="A27" s="134"/>
      <c r="B27" s="253">
        <f t="shared" si="1"/>
        <v>13</v>
      </c>
      <c r="C27" s="254"/>
      <c r="D27" s="255"/>
      <c r="E27" s="255"/>
      <c r="F27" s="260"/>
      <c r="G27" s="256"/>
      <c r="H27" s="257"/>
      <c r="I27" s="257"/>
      <c r="J27" s="258">
        <f t="shared" si="2"/>
        <v>0</v>
      </c>
      <c r="K27" s="259"/>
      <c r="L27" s="134"/>
    </row>
    <row r="28" spans="1:12" s="136" customFormat="1" x14ac:dyDescent="0.25">
      <c r="A28" s="134"/>
      <c r="B28" s="253">
        <f t="shared" si="1"/>
        <v>14</v>
      </c>
      <c r="C28" s="254"/>
      <c r="D28" s="255"/>
      <c r="E28" s="255"/>
      <c r="F28" s="260"/>
      <c r="G28" s="256"/>
      <c r="H28" s="257"/>
      <c r="I28" s="257"/>
      <c r="J28" s="258">
        <f t="shared" si="2"/>
        <v>0</v>
      </c>
      <c r="K28" s="259"/>
      <c r="L28" s="134"/>
    </row>
    <row r="29" spans="1:12" s="136" customFormat="1" x14ac:dyDescent="0.25">
      <c r="A29" s="134"/>
      <c r="B29" s="253">
        <f t="shared" si="1"/>
        <v>15</v>
      </c>
      <c r="C29" s="254"/>
      <c r="D29" s="255"/>
      <c r="E29" s="255"/>
      <c r="F29" s="260"/>
      <c r="G29" s="256"/>
      <c r="H29" s="257"/>
      <c r="I29" s="257"/>
      <c r="J29" s="258">
        <f t="shared" si="2"/>
        <v>0</v>
      </c>
      <c r="K29" s="259"/>
      <c r="L29" s="134"/>
    </row>
    <row r="30" spans="1:12" s="136" customFormat="1" ht="15.75" x14ac:dyDescent="0.25">
      <c r="A30" s="134"/>
      <c r="B30" s="135"/>
      <c r="C30" s="137"/>
      <c r="D30" s="134"/>
      <c r="E30" s="138"/>
      <c r="F30" s="141"/>
      <c r="G30" s="141"/>
      <c r="H30" s="141">
        <f>SUM(H15:H29)</f>
        <v>36</v>
      </c>
      <c r="I30" s="141">
        <f>SUM(I15:I29)</f>
        <v>42</v>
      </c>
      <c r="J30" s="141">
        <f>SUM(J15:J29)</f>
        <v>78</v>
      </c>
      <c r="K30" s="142"/>
      <c r="L30" s="134"/>
    </row>
    <row r="31" spans="1:12" s="14" customFormat="1" x14ac:dyDescent="0.25">
      <c r="B31" s="79"/>
      <c r="C31" s="107" t="s">
        <v>187</v>
      </c>
      <c r="K31" s="23"/>
    </row>
    <row r="32" spans="1:12" s="14" customFormat="1" x14ac:dyDescent="0.25">
      <c r="B32" s="261">
        <v>1</v>
      </c>
      <c r="C32" s="262" t="s">
        <v>188</v>
      </c>
      <c r="D32" s="263"/>
      <c r="E32" s="263"/>
      <c r="F32" s="263"/>
      <c r="G32" s="263"/>
      <c r="H32" s="263"/>
      <c r="I32" s="263"/>
      <c r="J32" s="263"/>
      <c r="K32" s="264"/>
    </row>
    <row r="33" spans="1:12" s="14" customFormat="1" x14ac:dyDescent="0.25">
      <c r="B33" s="261">
        <f t="shared" ref="B33:B36" si="3">B32+1</f>
        <v>2</v>
      </c>
      <c r="C33" s="262" t="s">
        <v>188</v>
      </c>
      <c r="D33" s="263"/>
      <c r="E33" s="263"/>
      <c r="F33" s="263"/>
      <c r="G33" s="263"/>
      <c r="H33" s="263"/>
      <c r="I33" s="263"/>
      <c r="J33" s="263"/>
      <c r="K33" s="264"/>
    </row>
    <row r="34" spans="1:12" s="14" customFormat="1" x14ac:dyDescent="0.25">
      <c r="B34" s="261">
        <f t="shared" si="3"/>
        <v>3</v>
      </c>
      <c r="C34" s="262" t="s">
        <v>188</v>
      </c>
      <c r="D34" s="263"/>
      <c r="E34" s="263"/>
      <c r="F34" s="263"/>
      <c r="G34" s="263"/>
      <c r="H34" s="263"/>
      <c r="I34" s="263"/>
      <c r="J34" s="263"/>
      <c r="K34" s="264"/>
    </row>
    <row r="35" spans="1:12" s="14" customFormat="1" x14ac:dyDescent="0.25">
      <c r="B35" s="261">
        <f t="shared" si="3"/>
        <v>4</v>
      </c>
      <c r="C35" s="262" t="s">
        <v>188</v>
      </c>
      <c r="D35" s="263"/>
      <c r="E35" s="263"/>
      <c r="F35" s="263"/>
      <c r="G35" s="263"/>
      <c r="H35" s="263"/>
      <c r="I35" s="263"/>
      <c r="J35" s="263"/>
      <c r="K35" s="264"/>
    </row>
    <row r="36" spans="1:12" s="14" customFormat="1" x14ac:dyDescent="0.25">
      <c r="B36" s="261">
        <f t="shared" si="3"/>
        <v>5</v>
      </c>
      <c r="C36" s="262" t="s">
        <v>188</v>
      </c>
      <c r="D36" s="263"/>
      <c r="E36" s="263"/>
      <c r="F36" s="263"/>
      <c r="G36" s="263"/>
      <c r="H36" s="263"/>
      <c r="I36" s="263"/>
      <c r="J36" s="263"/>
      <c r="K36" s="264"/>
    </row>
    <row r="37" spans="1:12" x14ac:dyDescent="0.25">
      <c r="A37" s="134"/>
      <c r="B37" s="22"/>
      <c r="C37" s="14"/>
      <c r="D37" s="14"/>
      <c r="E37" s="14"/>
      <c r="F37" s="14"/>
      <c r="G37" s="14"/>
      <c r="H37" s="14"/>
      <c r="I37" s="14"/>
      <c r="J37" s="14"/>
      <c r="K37" s="23"/>
      <c r="L37" s="14"/>
    </row>
    <row r="38" spans="1:12" ht="15.75" x14ac:dyDescent="0.25">
      <c r="A38" s="134"/>
      <c r="B38" s="33"/>
      <c r="C38" s="222"/>
      <c r="D38" s="222"/>
      <c r="E38" s="223"/>
      <c r="F38" s="223"/>
      <c r="G38" s="223"/>
      <c r="H38" s="223"/>
      <c r="I38" s="223"/>
      <c r="J38" s="223"/>
      <c r="K38" s="268"/>
      <c r="L38" s="14"/>
    </row>
    <row r="39" spans="1:12" x14ac:dyDescent="0.25">
      <c r="A39" s="134"/>
      <c r="B39" s="33"/>
      <c r="C39" s="224"/>
      <c r="D39" s="224"/>
      <c r="E39" s="224"/>
      <c r="F39" s="189"/>
      <c r="G39" s="225"/>
      <c r="H39" s="224"/>
      <c r="I39" s="224"/>
      <c r="J39" s="224"/>
      <c r="K39" s="268"/>
      <c r="L39" s="14"/>
    </row>
    <row r="40" spans="1:12" x14ac:dyDescent="0.25">
      <c r="A40" s="134"/>
      <c r="B40" s="33"/>
      <c r="C40" s="192"/>
      <c r="D40" s="192"/>
      <c r="E40" s="192"/>
      <c r="F40" s="189"/>
      <c r="G40" s="190"/>
      <c r="H40" s="192"/>
      <c r="I40" s="192"/>
      <c r="J40" s="192"/>
      <c r="K40" s="268"/>
      <c r="L40" s="14"/>
    </row>
    <row r="41" spans="1:12" x14ac:dyDescent="0.25">
      <c r="A41" s="134"/>
      <c r="B41" s="33"/>
      <c r="C41" s="192"/>
      <c r="D41" s="192"/>
      <c r="E41" s="192"/>
      <c r="F41" s="189"/>
      <c r="G41" s="190"/>
      <c r="H41" s="269"/>
      <c r="I41" s="269"/>
      <c r="J41" s="269"/>
      <c r="K41" s="268"/>
      <c r="L41" s="14"/>
    </row>
    <row r="42" spans="1:12" x14ac:dyDescent="0.25">
      <c r="A42" s="134"/>
      <c r="B42" s="33"/>
      <c r="C42" s="192"/>
      <c r="D42" s="192"/>
      <c r="E42" s="192"/>
      <c r="F42" s="189"/>
      <c r="G42" s="190"/>
      <c r="H42" s="192"/>
      <c r="I42" s="192"/>
      <c r="J42" s="192"/>
      <c r="K42" s="268"/>
      <c r="L42" s="14"/>
    </row>
    <row r="43" spans="1:12" x14ac:dyDescent="0.25">
      <c r="A43" s="134"/>
      <c r="B43" s="33"/>
      <c r="C43" s="192"/>
      <c r="D43" s="192"/>
      <c r="E43" s="192"/>
      <c r="F43" s="189"/>
      <c r="G43" s="190"/>
      <c r="H43" s="192"/>
      <c r="I43" s="192"/>
      <c r="J43" s="192"/>
      <c r="K43" s="268"/>
      <c r="L43" s="14"/>
    </row>
    <row r="44" spans="1:12" x14ac:dyDescent="0.25">
      <c r="A44" s="134"/>
      <c r="B44" s="33"/>
      <c r="C44" s="192"/>
      <c r="D44" s="226"/>
      <c r="E44" s="192"/>
      <c r="F44" s="189"/>
      <c r="G44" s="190"/>
      <c r="H44" s="192"/>
      <c r="I44" s="192"/>
      <c r="J44" s="192"/>
      <c r="K44" s="268"/>
      <c r="L44" s="14"/>
    </row>
    <row r="45" spans="1:12" x14ac:dyDescent="0.25">
      <c r="A45" s="134"/>
      <c r="B45" s="33"/>
      <c r="C45" s="192"/>
      <c r="D45" s="188" t="s">
        <v>157</v>
      </c>
      <c r="E45" s="178"/>
      <c r="F45" s="189"/>
      <c r="G45" s="190"/>
      <c r="H45" s="178" t="s">
        <v>158</v>
      </c>
      <c r="I45" s="178"/>
      <c r="J45" s="192"/>
      <c r="K45" s="268"/>
      <c r="L45" s="14"/>
    </row>
    <row r="46" spans="1:12" x14ac:dyDescent="0.25">
      <c r="A46" s="134"/>
      <c r="B46" s="33"/>
      <c r="C46" s="192"/>
      <c r="D46" s="188" t="s">
        <v>159</v>
      </c>
      <c r="E46" s="188"/>
      <c r="F46" s="189"/>
      <c r="G46" s="190"/>
      <c r="H46" s="188" t="s">
        <v>160</v>
      </c>
      <c r="I46" s="188"/>
      <c r="J46" s="192"/>
      <c r="K46" s="268"/>
      <c r="L46" s="14"/>
    </row>
    <row r="47" spans="1:12" x14ac:dyDescent="0.25">
      <c r="A47" s="134"/>
      <c r="B47" s="33"/>
      <c r="C47" s="192"/>
      <c r="D47" s="269"/>
      <c r="E47" s="269"/>
      <c r="F47" s="189"/>
      <c r="G47" s="190"/>
      <c r="H47" s="188" t="s">
        <v>161</v>
      </c>
      <c r="I47" s="188"/>
      <c r="J47" s="192"/>
      <c r="K47" s="268"/>
      <c r="L47" s="14"/>
    </row>
    <row r="48" spans="1:12" x14ac:dyDescent="0.25">
      <c r="A48" s="134"/>
      <c r="B48" s="33"/>
      <c r="C48" s="192"/>
      <c r="D48" s="192"/>
      <c r="E48" s="192"/>
      <c r="F48" s="189"/>
      <c r="G48" s="190"/>
      <c r="H48" s="192"/>
      <c r="I48" s="192"/>
      <c r="J48" s="192"/>
      <c r="K48" s="268"/>
      <c r="L48" s="14"/>
    </row>
    <row r="49" spans="1:12" x14ac:dyDescent="0.25">
      <c r="A49" s="134"/>
      <c r="B49" s="33"/>
      <c r="C49" s="83"/>
      <c r="D49" s="83"/>
      <c r="E49" s="83"/>
      <c r="F49" s="83"/>
      <c r="G49" s="83"/>
      <c r="H49" s="83"/>
      <c r="I49" s="83"/>
      <c r="J49" s="83"/>
      <c r="K49" s="268"/>
      <c r="L49" s="14"/>
    </row>
    <row r="50" spans="1:12" x14ac:dyDescent="0.25">
      <c r="A50" s="134"/>
      <c r="B50" s="33"/>
      <c r="C50" s="86"/>
      <c r="D50" s="86"/>
      <c r="E50" s="86"/>
      <c r="F50" s="86"/>
      <c r="G50" s="86"/>
      <c r="H50" s="86"/>
      <c r="I50" s="86"/>
      <c r="J50" s="86"/>
      <c r="K50" s="268"/>
      <c r="L50" s="14"/>
    </row>
    <row r="51" spans="1:12" ht="15.75" x14ac:dyDescent="0.25">
      <c r="A51" s="134"/>
      <c r="B51" s="33"/>
      <c r="C51" s="89"/>
      <c r="D51" s="89"/>
      <c r="E51" s="355" t="s">
        <v>163</v>
      </c>
      <c r="F51" s="355"/>
      <c r="G51" s="355"/>
      <c r="H51" s="355"/>
      <c r="I51" s="89"/>
      <c r="J51" s="89"/>
      <c r="K51" s="268"/>
      <c r="L51" s="14"/>
    </row>
    <row r="52" spans="1:12" x14ac:dyDescent="0.25">
      <c r="A52" s="134"/>
      <c r="B52" s="33"/>
      <c r="C52" s="159"/>
      <c r="D52" s="159"/>
      <c r="E52" s="227"/>
      <c r="F52" s="227"/>
      <c r="G52" s="227"/>
      <c r="H52" s="227"/>
      <c r="I52" s="159"/>
      <c r="J52" s="159"/>
      <c r="K52" s="268"/>
      <c r="L52" s="14"/>
    </row>
    <row r="53" spans="1:12" ht="15.75" x14ac:dyDescent="0.25">
      <c r="A53" s="134"/>
      <c r="B53" s="33"/>
      <c r="C53" s="218"/>
      <c r="D53" s="219"/>
      <c r="E53" s="220"/>
      <c r="F53" s="39"/>
      <c r="G53" s="39"/>
      <c r="H53" s="39"/>
      <c r="I53" s="39"/>
      <c r="J53" s="39"/>
      <c r="K53" s="268"/>
      <c r="L53" s="14"/>
    </row>
    <row r="54" spans="1:12" ht="13.5" thickBot="1" x14ac:dyDescent="0.3">
      <c r="A54" s="134"/>
      <c r="B54" s="270"/>
      <c r="C54" s="271"/>
      <c r="D54" s="271"/>
      <c r="E54" s="271"/>
      <c r="F54" s="271"/>
      <c r="G54" s="271"/>
      <c r="H54" s="271"/>
      <c r="I54" s="271"/>
      <c r="J54" s="272"/>
      <c r="K54" s="273"/>
      <c r="L54" s="14"/>
    </row>
    <row r="55" spans="1:12" x14ac:dyDescent="0.25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39"/>
      <c r="L55" s="14"/>
    </row>
    <row r="56" spans="1:12" x14ac:dyDescent="0.25"/>
    <row r="57" spans="1:12" x14ac:dyDescent="0.25"/>
    <row r="58" spans="1:12" x14ac:dyDescent="0.25"/>
    <row r="59" spans="1:12" x14ac:dyDescent="0.25"/>
    <row r="60" spans="1:12" x14ac:dyDescent="0.25"/>
  </sheetData>
  <sheetProtection sheet="1" selectLockedCells="1"/>
  <mergeCells count="1">
    <mergeCell ref="E51:H51"/>
  </mergeCells>
  <conditionalFormatting sqref="A31:A54 L31:XFD55 B32:C36 B38:J54 K38:K55">
    <cfRule type="cellIs" dxfId="5" priority="6" operator="lessThan">
      <formula>0</formula>
    </cfRule>
  </conditionalFormatting>
  <conditionalFormatting sqref="A2:XFD30">
    <cfRule type="cellIs" dxfId="4" priority="1" operator="lessThan">
      <formula>0</formula>
    </cfRule>
  </conditionalFormatting>
  <conditionalFormatting sqref="B31:K31 B37:K37 A55:J55 A56:XFD1048576">
    <cfRule type="cellIs" dxfId="3" priority="7" operator="lessThan">
      <formula>0</formula>
    </cfRule>
  </conditionalFormatting>
  <conditionalFormatting sqref="C9:E9">
    <cfRule type="cellIs" dxfId="2" priority="3" operator="lessThan">
      <formula>0</formula>
    </cfRule>
  </conditionalFormatting>
  <conditionalFormatting sqref="C39:I39">
    <cfRule type="cellIs" dxfId="1" priority="4" operator="lessThan">
      <formula>0</formula>
    </cfRule>
  </conditionalFormatting>
  <conditionalFormatting sqref="J39:J40 D40:I40 C40:C43 D41:G41 D42:J43 C44:E46 F44:J47 C47:C52 D48:I50 J48:J52 D51:E51 I51 D52:I52">
    <cfRule type="cellIs" dxfId="0" priority="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useFirstPageNumber="1" r:id="rId1"/>
  <headerFooter>
    <oddHeader>&amp;F</oddHeader>
    <oddFooter>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69C9DA6-BE71-402C-B501-74A6F006B249}">
          <x14:formula1>
            <xm:f>Dados!$D$4:$D$23</xm:f>
          </x14:formula1>
          <xm:sqref>E15:E29</xm:sqref>
        </x14:dataValidation>
        <x14:dataValidation type="list" allowBlank="1" showInputMessage="1" showErrorMessage="1" xr:uid="{4A575983-9BD0-43E6-8CEC-F689B22E7EB2}">
          <x14:formula1>
            <xm:f>Dados!$A$4:$A$33</xm:f>
          </x14:formula1>
          <xm:sqref>E6</xm:sqref>
        </x14:dataValidation>
        <x14:dataValidation type="list" allowBlank="1" showInputMessage="1" showErrorMessage="1" xr:uid="{C95E6367-CBF7-49E9-93B1-52A5DD927A96}">
          <x14:formula1>
            <xm:f>Dados!$B$4:$B$23</xm:f>
          </x14:formula1>
          <xm:sqref>E8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Dados</vt:lpstr>
      <vt:lpstr>PROFIS</vt:lpstr>
      <vt:lpstr>PROMAC</vt:lpstr>
      <vt:lpstr>PROINFRA</vt:lpstr>
      <vt:lpstr>Dia do Dentista</vt:lpstr>
      <vt:lpstr>'Dia do Dentista'!Area_de_impressao</vt:lpstr>
      <vt:lpstr>PROFIS!Area_de_impressao</vt:lpstr>
      <vt:lpstr>PROINFRA!Area_de_impressao</vt:lpstr>
      <vt:lpstr>PROMAC!Area_de_impressao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Igor Simoes Barbosa</dc:creator>
  <cp:keywords/>
  <dc:description/>
  <cp:lastModifiedBy>Auditoria CFO</cp:lastModifiedBy>
  <cp:revision/>
  <dcterms:created xsi:type="dcterms:W3CDTF">2020-12-17T16:54:16Z</dcterms:created>
  <dcterms:modified xsi:type="dcterms:W3CDTF">2025-03-27T19:10:26Z</dcterms:modified>
  <cp:category/>
  <cp:contentStatus/>
</cp:coreProperties>
</file>